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6990" tabRatio="964" activeTab="1"/>
  </bookViews>
  <sheets>
    <sheet name="Chart1" sheetId="1" r:id="rId1"/>
    <sheet name="6-GRADES" sheetId="2" r:id="rId2"/>
  </sheets>
  <definedNames>
    <definedName name="_xlnm.Print_Titles" localSheetId="1">'6-GRADES'!$1:$12</definedName>
    <definedName name="_xlnm.Print_Area" localSheetId="1">'6-GRADES'!$A$1:$AF$47</definedName>
  </definedNames>
  <calcPr fullCalcOnLoad="1"/>
</workbook>
</file>

<file path=xl/sharedStrings.xml><?xml version="1.0" encoding="utf-8"?>
<sst xmlns="http://schemas.openxmlformats.org/spreadsheetml/2006/main" count="278" uniqueCount="75">
  <si>
    <t>EX1</t>
  </si>
  <si>
    <t>FIN</t>
  </si>
  <si>
    <t>GRD</t>
  </si>
  <si>
    <t>AVQ</t>
  </si>
  <si>
    <t>PRS</t>
  </si>
  <si>
    <t>Q1</t>
  </si>
  <si>
    <t>Q2</t>
  </si>
  <si>
    <t>Q3</t>
  </si>
  <si>
    <t>PRT</t>
  </si>
  <si>
    <t xml:space="preserve"> </t>
  </si>
  <si>
    <t>Молекулярная Биология</t>
  </si>
  <si>
    <t>Фамилия</t>
  </si>
  <si>
    <t>Семестр 1</t>
  </si>
  <si>
    <t>Академический Университет</t>
  </si>
  <si>
    <t>Осень 2010</t>
  </si>
  <si>
    <t>PRES</t>
  </si>
  <si>
    <t>Чернятчик</t>
  </si>
  <si>
    <t>Диевский</t>
  </si>
  <si>
    <t>Грошев</t>
  </si>
  <si>
    <t>Галимова</t>
  </si>
  <si>
    <t>Букатин</t>
  </si>
  <si>
    <t>Шпынов</t>
  </si>
  <si>
    <t>Овод</t>
  </si>
  <si>
    <t>Жернакова</t>
  </si>
  <si>
    <t>Карпов</t>
  </si>
  <si>
    <t>Николаев</t>
  </si>
  <si>
    <t>Звагельский</t>
  </si>
  <si>
    <t>Смирнов</t>
  </si>
  <si>
    <t>Пупышев</t>
  </si>
  <si>
    <t>Волошина</t>
  </si>
  <si>
    <t>Кокорин</t>
  </si>
  <si>
    <t>Феофилова</t>
  </si>
  <si>
    <t>Голиков</t>
  </si>
  <si>
    <t>Ким</t>
  </si>
  <si>
    <t>Окулов</t>
  </si>
  <si>
    <t>Рудакова</t>
  </si>
  <si>
    <t>DZ</t>
  </si>
  <si>
    <t>AVERAGE</t>
  </si>
  <si>
    <t>90+ = A</t>
  </si>
  <si>
    <t>80 + = B</t>
  </si>
  <si>
    <t>70 + = C</t>
  </si>
  <si>
    <t>60+ = D</t>
  </si>
  <si>
    <t>59 и меньше = не зачет</t>
  </si>
  <si>
    <t>SQ</t>
  </si>
  <si>
    <t>Мусина</t>
  </si>
  <si>
    <t>Березецкая</t>
  </si>
  <si>
    <t>Вальтман</t>
  </si>
  <si>
    <t>Иванисова</t>
  </si>
  <si>
    <t>Курьян</t>
  </si>
  <si>
    <t>Музаев*</t>
  </si>
  <si>
    <t xml:space="preserve">* я вычла 5 баллов так как экзамен 1 сдан постфактум </t>
  </si>
  <si>
    <t xml:space="preserve">final exam </t>
  </si>
  <si>
    <t>laboratory</t>
  </si>
  <si>
    <t xml:space="preserve"> "-"</t>
  </si>
  <si>
    <t>year average</t>
  </si>
  <si>
    <t>semester</t>
  </si>
  <si>
    <t>II</t>
  </si>
  <si>
    <t>extra</t>
  </si>
  <si>
    <t>average</t>
  </si>
  <si>
    <t>I</t>
  </si>
  <si>
    <t xml:space="preserve">laboratory </t>
  </si>
  <si>
    <t>III</t>
  </si>
  <si>
    <t>adjusted</t>
  </si>
  <si>
    <t xml:space="preserve"> II adjusted</t>
  </si>
  <si>
    <t>US grade</t>
  </si>
  <si>
    <t>Russian grade</t>
  </si>
  <si>
    <t>A</t>
  </si>
  <si>
    <t>D</t>
  </si>
  <si>
    <t>B</t>
  </si>
  <si>
    <t>B++*</t>
  </si>
  <si>
    <t>зачет</t>
  </si>
  <si>
    <t>* - конечная цифра округлена</t>
  </si>
  <si>
    <t xml:space="preserve">  </t>
  </si>
  <si>
    <t>II adjusted</t>
  </si>
  <si>
    <t>A*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</si>
</sst>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9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9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right"/>
    </xf>
    <xf numFmtId="1" fontId="50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164" fontId="50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1" fontId="52" fillId="0" borderId="10" xfId="0" applyNumberFormat="1" applyFont="1" applyFill="1" applyBorder="1" applyAlignment="1">
      <alignment horizontal="right"/>
    </xf>
    <xf numFmtId="0" fontId="52" fillId="33" borderId="10" xfId="0" applyFont="1" applyFill="1" applyBorder="1" applyAlignment="1">
      <alignment horizontal="right"/>
    </xf>
    <xf numFmtId="1" fontId="52" fillId="33" borderId="10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1" fontId="54" fillId="33" borderId="10" xfId="0" applyNumberFormat="1" applyFont="1" applyFill="1" applyBorder="1" applyAlignment="1">
      <alignment horizontal="right"/>
    </xf>
    <xf numFmtId="1" fontId="54" fillId="0" borderId="10" xfId="0" applyNumberFormat="1" applyFont="1" applyFill="1" applyBorder="1" applyAlignment="1">
      <alignment horizontal="right"/>
    </xf>
    <xf numFmtId="1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" fontId="51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56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1" fontId="54" fillId="0" borderId="10" xfId="0" applyNumberFormat="1" applyFont="1" applyFill="1" applyBorder="1" applyAlignment="1">
      <alignment/>
    </xf>
    <xf numFmtId="1" fontId="54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50" fillId="34" borderId="10" xfId="0" applyNumberFormat="1" applyFont="1" applyFill="1" applyBorder="1" applyAlignment="1">
      <alignment horizontal="right"/>
    </xf>
    <xf numFmtId="1" fontId="52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"/>
          <c:w val="0.86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'6-GRADES'!$A$9:$A$11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385D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'6-GRADES'!$A$12:$A$46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'6-GRADES'!$B$9:$B$11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'6-GRADES'!$B$12:$B$46</c:f>
              <c:numCache>
                <c:ptCount val="35"/>
                <c:pt idx="3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'6-GRADES'!$C$9:$C$11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7189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'6-GRADES'!$C$12:$C$46</c:f>
              <c:numCache>
                <c:ptCount val="35"/>
                <c:pt idx="0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'6-GRADES'!$D$9:$D$11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5C477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'6-GRADES'!$D$12:$D$46</c:f>
              <c:numCache>
                <c:ptCount val="35"/>
                <c:pt idx="0">
                  <c:v>0</c:v>
                </c:pt>
                <c:pt idx="1">
                  <c:v>97</c:v>
                </c:pt>
                <c:pt idx="2">
                  <c:v>98</c:v>
                </c:pt>
                <c:pt idx="3">
                  <c:v>88</c:v>
                </c:pt>
                <c:pt idx="5">
                  <c:v>60</c:v>
                </c:pt>
                <c:pt idx="6">
                  <c:v>0</c:v>
                </c:pt>
                <c:pt idx="7">
                  <c:v>78</c:v>
                </c:pt>
                <c:pt idx="8">
                  <c:v>62</c:v>
                </c:pt>
                <c:pt idx="9">
                  <c:v>96</c:v>
                </c:pt>
                <c:pt idx="10">
                  <c:v>96</c:v>
                </c:pt>
                <c:pt idx="11">
                  <c:v>69</c:v>
                </c:pt>
                <c:pt idx="12">
                  <c:v>73</c:v>
                </c:pt>
                <c:pt idx="13">
                  <c:v>94</c:v>
                </c:pt>
                <c:pt idx="14">
                  <c:v>0</c:v>
                </c:pt>
                <c:pt idx="15">
                  <c:v>96</c:v>
                </c:pt>
                <c:pt idx="16">
                  <c:v>52</c:v>
                </c:pt>
                <c:pt idx="17">
                  <c:v>95</c:v>
                </c:pt>
                <c:pt idx="18">
                  <c:v>86</c:v>
                </c:pt>
                <c:pt idx="19">
                  <c:v>71</c:v>
                </c:pt>
                <c:pt idx="20">
                  <c:v>85</c:v>
                </c:pt>
                <c:pt idx="21">
                  <c:v>90</c:v>
                </c:pt>
                <c:pt idx="22">
                  <c:v>0</c:v>
                </c:pt>
                <c:pt idx="23">
                  <c:v>92</c:v>
                </c:pt>
                <c:pt idx="24">
                  <c:v>88</c:v>
                </c:pt>
                <c:pt idx="25">
                  <c:v>90</c:v>
                </c:pt>
                <c:pt idx="26">
                  <c:v>61</c:v>
                </c:pt>
                <c:pt idx="27">
                  <c:v>60</c:v>
                </c:pt>
                <c:pt idx="28">
                  <c:v>47</c:v>
                </c:pt>
                <c:pt idx="33">
                  <c:v>74</c:v>
                </c:pt>
              </c:numCache>
            </c:numRef>
          </c:val>
        </c:ser>
        <c:ser>
          <c:idx val="4"/>
          <c:order val="4"/>
          <c:tx>
            <c:strRef>
              <c:f>'6-GRADES'!$E$9:$E$11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357D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'6-GRADES'!$E$12:$E$46</c:f>
              <c:numCache>
                <c:ptCount val="35"/>
                <c:pt idx="0">
                  <c:v>0</c:v>
                </c:pt>
                <c:pt idx="1">
                  <c:v>95</c:v>
                </c:pt>
                <c:pt idx="2">
                  <c:v>87</c:v>
                </c:pt>
                <c:pt idx="3">
                  <c:v>71</c:v>
                </c:pt>
                <c:pt idx="5">
                  <c:v>68</c:v>
                </c:pt>
                <c:pt idx="6">
                  <c:v>0</c:v>
                </c:pt>
                <c:pt idx="7">
                  <c:v>82</c:v>
                </c:pt>
                <c:pt idx="8">
                  <c:v>95</c:v>
                </c:pt>
                <c:pt idx="9">
                  <c:v>73</c:v>
                </c:pt>
                <c:pt idx="10">
                  <c:v>91</c:v>
                </c:pt>
                <c:pt idx="11">
                  <c:v>69</c:v>
                </c:pt>
                <c:pt idx="12">
                  <c:v>80</c:v>
                </c:pt>
                <c:pt idx="13">
                  <c:v>75</c:v>
                </c:pt>
                <c:pt idx="14">
                  <c:v>0</c:v>
                </c:pt>
                <c:pt idx="15">
                  <c:v>85</c:v>
                </c:pt>
                <c:pt idx="16">
                  <c:v>0</c:v>
                </c:pt>
                <c:pt idx="17">
                  <c:v>83</c:v>
                </c:pt>
                <c:pt idx="18">
                  <c:v>0</c:v>
                </c:pt>
                <c:pt idx="19">
                  <c:v>81</c:v>
                </c:pt>
                <c:pt idx="20">
                  <c:v>77</c:v>
                </c:pt>
                <c:pt idx="21">
                  <c:v>72</c:v>
                </c:pt>
                <c:pt idx="22">
                  <c:v>66</c:v>
                </c:pt>
                <c:pt idx="23">
                  <c:v>89</c:v>
                </c:pt>
                <c:pt idx="24">
                  <c:v>79</c:v>
                </c:pt>
                <c:pt idx="25">
                  <c:v>0</c:v>
                </c:pt>
                <c:pt idx="26">
                  <c:v>81</c:v>
                </c:pt>
                <c:pt idx="27">
                  <c:v>74</c:v>
                </c:pt>
                <c:pt idx="28">
                  <c:v>31</c:v>
                </c:pt>
                <c:pt idx="33">
                  <c:v>65.53846153846153</c:v>
                </c:pt>
              </c:numCache>
            </c:numRef>
          </c:val>
        </c:ser>
        <c:ser>
          <c:idx val="5"/>
          <c:order val="5"/>
          <c:tx>
            <c:strRef>
              <c:f>'6-GRADES'!$F$9:$F$11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B66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'6-GRADES'!$F$12:$F$46</c:f>
              <c:numCache>
                <c:ptCount val="35"/>
                <c:pt idx="0">
                  <c:v>0</c:v>
                </c:pt>
                <c:pt idx="1">
                  <c:v>94</c:v>
                </c:pt>
                <c:pt idx="2">
                  <c:v>94</c:v>
                </c:pt>
                <c:pt idx="3">
                  <c:v>92</c:v>
                </c:pt>
                <c:pt idx="5">
                  <c:v>67</c:v>
                </c:pt>
                <c:pt idx="6">
                  <c:v>0</c:v>
                </c:pt>
                <c:pt idx="7">
                  <c:v>92</c:v>
                </c:pt>
                <c:pt idx="8">
                  <c:v>92</c:v>
                </c:pt>
                <c:pt idx="9">
                  <c:v>71</c:v>
                </c:pt>
                <c:pt idx="10">
                  <c:v>93</c:v>
                </c:pt>
                <c:pt idx="11">
                  <c:v>56</c:v>
                </c:pt>
                <c:pt idx="12">
                  <c:v>0</c:v>
                </c:pt>
                <c:pt idx="13">
                  <c:v>99</c:v>
                </c:pt>
                <c:pt idx="14">
                  <c:v>92</c:v>
                </c:pt>
                <c:pt idx="15">
                  <c:v>93</c:v>
                </c:pt>
                <c:pt idx="16">
                  <c:v>76</c:v>
                </c:pt>
                <c:pt idx="17">
                  <c:v>81</c:v>
                </c:pt>
                <c:pt idx="18">
                  <c:v>95</c:v>
                </c:pt>
                <c:pt idx="19">
                  <c:v>73</c:v>
                </c:pt>
                <c:pt idx="20">
                  <c:v>56</c:v>
                </c:pt>
                <c:pt idx="21">
                  <c:v>90</c:v>
                </c:pt>
                <c:pt idx="22">
                  <c:v>89</c:v>
                </c:pt>
                <c:pt idx="23">
                  <c:v>90</c:v>
                </c:pt>
                <c:pt idx="24">
                  <c:v>91</c:v>
                </c:pt>
                <c:pt idx="25">
                  <c:v>72</c:v>
                </c:pt>
                <c:pt idx="26">
                  <c:v>77</c:v>
                </c:pt>
                <c:pt idx="27">
                  <c:v>78</c:v>
                </c:pt>
                <c:pt idx="28">
                  <c:v>60</c:v>
                </c:pt>
                <c:pt idx="33">
                  <c:v>79.34615384615384</c:v>
                </c:pt>
              </c:numCache>
            </c:numRef>
          </c:val>
        </c:ser>
        <c:ser>
          <c:idx val="6"/>
          <c:order val="6"/>
          <c:tx>
            <c:strRef>
              <c:f>'6-GRADES'!$G$9:$G$11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426D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'6-GRADES'!$G$12:$G$46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tx>
            <c:strRef>
              <c:f>'6-GRADES'!$H$9:$H$11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A44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'6-GRADES'!$H$12:$H$46</c:f>
              <c:numCache>
                <c:ptCount val="35"/>
                <c:pt idx="0">
                  <c:v>0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8"/>
          <c:tx>
            <c:strRef>
              <c:f>'6-GRADES'!$I$9:$I$11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849F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'6-GRADES'!$I$12:$I$46</c:f>
              <c:numCache>
                <c:ptCount val="35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9"/>
          <c:order val="9"/>
          <c:tx>
            <c:strRef>
              <c:f>'6-GRADES'!$J$9:$J$11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6C54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'6-GRADES'!$J$12:$J$46</c:f>
              <c:numCache>
                <c:ptCount val="35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'6-GRADES'!$K$9:$K$11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3F92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'6-GRADES'!$K$12:$K$46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'6-GRADES'!$L$9:$L$11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D37F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'6-GRADES'!$L$12:$L$46</c:f>
              <c:numCache>
                <c:ptCount val="35"/>
                <c:pt idx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'6-GRADES'!$M$9:$M$11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4B7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'6-GRADES'!$M$12:$M$46</c:f>
              <c:numCache>
                <c:ptCount val="3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'6-GRADES'!$N$9:$N$11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B74C4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'6-GRADES'!$N$12:$N$46</c:f>
              <c:numCache>
                <c:ptCount val="35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'6-GRADES'!$O$9:$O$11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94B25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'6-GRADES'!$O$12:$O$46</c:f>
              <c:numCache>
                <c:ptCount val="35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'6-GRADES'!$P$9:$P$11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7A5F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'6-GRADES'!$P$12:$P$46</c:f>
              <c:numCache>
                <c:ptCount val="35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'6-GRADES'!$Q$9:$Q$11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47A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'6-GRADES'!$Q$12:$Q$46</c:f>
              <c:numCache>
                <c:ptCount val="35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'6-GRADES'!$R$9:$R$11</c:f>
              <c:strCache>
                <c:ptCount val="1"/>
                <c:pt idx="0">
                  <c:v>   </c:v>
                </c:pt>
              </c:strCache>
            </c:strRef>
          </c:tx>
          <c:spPr>
            <a:solidFill>
              <a:srgbClr val="EC8F4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'6-GRADES'!$R$12:$R$46</c:f>
              <c:numCache>
                <c:ptCount val="35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'6-GRADES'!$S$9:$S$11</c:f>
              <c:strCache>
                <c:ptCount val="1"/>
                <c:pt idx="0">
                  <c:v>30%  </c:v>
                </c:pt>
              </c:strCache>
            </c:strRef>
          </c:tx>
          <c:spPr>
            <a:solidFill>
              <a:srgbClr val="7394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'6-GRADES'!$S$12:$S$46</c:f>
              <c:numCache>
                <c:ptCount val="35"/>
                <c:pt idx="0">
                  <c:v>0</c:v>
                </c:pt>
                <c:pt idx="1">
                  <c:v>286</c:v>
                </c:pt>
                <c:pt idx="2">
                  <c:v>279</c:v>
                </c:pt>
                <c:pt idx="3">
                  <c:v>251</c:v>
                </c:pt>
                <c:pt idx="5">
                  <c:v>195</c:v>
                </c:pt>
                <c:pt idx="6">
                  <c:v>0</c:v>
                </c:pt>
                <c:pt idx="7">
                  <c:v>252</c:v>
                </c:pt>
                <c:pt idx="8">
                  <c:v>249</c:v>
                </c:pt>
                <c:pt idx="9">
                  <c:v>240</c:v>
                </c:pt>
                <c:pt idx="10">
                  <c:v>280</c:v>
                </c:pt>
                <c:pt idx="11">
                  <c:v>194</c:v>
                </c:pt>
                <c:pt idx="12">
                  <c:v>153</c:v>
                </c:pt>
                <c:pt idx="13">
                  <c:v>268</c:v>
                </c:pt>
                <c:pt idx="14">
                  <c:v>92</c:v>
                </c:pt>
                <c:pt idx="15">
                  <c:v>274</c:v>
                </c:pt>
                <c:pt idx="16">
                  <c:v>128</c:v>
                </c:pt>
                <c:pt idx="17">
                  <c:v>259</c:v>
                </c:pt>
                <c:pt idx="18">
                  <c:v>181</c:v>
                </c:pt>
                <c:pt idx="19">
                  <c:v>225</c:v>
                </c:pt>
                <c:pt idx="20">
                  <c:v>218</c:v>
                </c:pt>
                <c:pt idx="21">
                  <c:v>252</c:v>
                </c:pt>
                <c:pt idx="22">
                  <c:v>155</c:v>
                </c:pt>
                <c:pt idx="23">
                  <c:v>271</c:v>
                </c:pt>
                <c:pt idx="24">
                  <c:v>258</c:v>
                </c:pt>
                <c:pt idx="25">
                  <c:v>162</c:v>
                </c:pt>
                <c:pt idx="26">
                  <c:v>219</c:v>
                </c:pt>
                <c:pt idx="27">
                  <c:v>212</c:v>
                </c:pt>
                <c:pt idx="28">
                  <c:v>138</c:v>
                </c:pt>
                <c:pt idx="33">
                  <c:v>218.8846153846154</c:v>
                </c:pt>
              </c:numCache>
            </c:numRef>
          </c:val>
        </c:ser>
        <c:ser>
          <c:idx val="19"/>
          <c:order val="19"/>
          <c:tx>
            <c:strRef>
              <c:f>'6-GRADES'!$T$9:$T$11</c:f>
              <c:strCache>
                <c:ptCount val="1"/>
                <c:pt idx="0">
                  <c:v>30%  </c:v>
                </c:pt>
              </c:strCache>
            </c:strRef>
          </c:tx>
          <c:spPr>
            <a:solidFill>
              <a:srgbClr val="C873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'6-GRADES'!$T$12:$T$46</c:f>
              <c:numCache>
                <c:ptCount val="35"/>
                <c:pt idx="0">
                  <c:v>0</c:v>
                </c:pt>
                <c:pt idx="1">
                  <c:v>95.33333333333333</c:v>
                </c:pt>
                <c:pt idx="2">
                  <c:v>93</c:v>
                </c:pt>
                <c:pt idx="3">
                  <c:v>83.66666666666667</c:v>
                </c:pt>
                <c:pt idx="5">
                  <c:v>65</c:v>
                </c:pt>
                <c:pt idx="6">
                  <c:v>0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93.33333333333333</c:v>
                </c:pt>
                <c:pt idx="11">
                  <c:v>64.66666666666667</c:v>
                </c:pt>
                <c:pt idx="12">
                  <c:v>51</c:v>
                </c:pt>
                <c:pt idx="13">
                  <c:v>89.33333333333333</c:v>
                </c:pt>
                <c:pt idx="14">
                  <c:v>30.666666666666668</c:v>
                </c:pt>
                <c:pt idx="15">
                  <c:v>91.33333333333333</c:v>
                </c:pt>
                <c:pt idx="16">
                  <c:v>42.666666666666664</c:v>
                </c:pt>
                <c:pt idx="17">
                  <c:v>86.33333333333333</c:v>
                </c:pt>
                <c:pt idx="18">
                  <c:v>60.333333333333336</c:v>
                </c:pt>
                <c:pt idx="19">
                  <c:v>75</c:v>
                </c:pt>
                <c:pt idx="20">
                  <c:v>72.66666666666667</c:v>
                </c:pt>
                <c:pt idx="21">
                  <c:v>84</c:v>
                </c:pt>
                <c:pt idx="22">
                  <c:v>51.666666666666664</c:v>
                </c:pt>
                <c:pt idx="23">
                  <c:v>90.33333333333333</c:v>
                </c:pt>
                <c:pt idx="24">
                  <c:v>86</c:v>
                </c:pt>
                <c:pt idx="25">
                  <c:v>54</c:v>
                </c:pt>
                <c:pt idx="26">
                  <c:v>73</c:v>
                </c:pt>
                <c:pt idx="27">
                  <c:v>70.66666666666667</c:v>
                </c:pt>
                <c:pt idx="28">
                  <c:v>46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65.41379310344827</c:v>
                </c:pt>
              </c:numCache>
            </c:numRef>
          </c:val>
        </c:ser>
        <c:ser>
          <c:idx val="20"/>
          <c:order val="20"/>
          <c:tx>
            <c:strRef>
              <c:f>'6-GRADES'!$V$9:$V$11</c:f>
              <c:strCache>
                <c:ptCount val="1"/>
                <c:pt idx="0">
                  <c:v>20%  </c:v>
                </c:pt>
              </c:strCache>
            </c:strRef>
          </c:tx>
          <c:spPr>
            <a:solidFill>
              <a:srgbClr val="A9C3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'6-GRADES'!$V$12:$V$46</c:f>
              <c:numCache>
                <c:ptCount val="35"/>
                <c:pt idx="0">
                  <c:v>0</c:v>
                </c:pt>
                <c:pt idx="1">
                  <c:v>93</c:v>
                </c:pt>
                <c:pt idx="2">
                  <c:v>93</c:v>
                </c:pt>
                <c:pt idx="3">
                  <c:v>86</c:v>
                </c:pt>
                <c:pt idx="5">
                  <c:v>53</c:v>
                </c:pt>
                <c:pt idx="6">
                  <c:v>0</c:v>
                </c:pt>
                <c:pt idx="7">
                  <c:v>91</c:v>
                </c:pt>
                <c:pt idx="8">
                  <c:v>73</c:v>
                </c:pt>
                <c:pt idx="9">
                  <c:v>75</c:v>
                </c:pt>
                <c:pt idx="10">
                  <c:v>83</c:v>
                </c:pt>
                <c:pt idx="11">
                  <c:v>64</c:v>
                </c:pt>
                <c:pt idx="12">
                  <c:v>81</c:v>
                </c:pt>
                <c:pt idx="13">
                  <c:v>82</c:v>
                </c:pt>
                <c:pt idx="14">
                  <c:v>90</c:v>
                </c:pt>
                <c:pt idx="15">
                  <c:v>96</c:v>
                </c:pt>
                <c:pt idx="16">
                  <c:v>54</c:v>
                </c:pt>
                <c:pt idx="17">
                  <c:v>95</c:v>
                </c:pt>
                <c:pt idx="18">
                  <c:v>75</c:v>
                </c:pt>
                <c:pt idx="19">
                  <c:v>85</c:v>
                </c:pt>
                <c:pt idx="20">
                  <c:v>58</c:v>
                </c:pt>
                <c:pt idx="21">
                  <c:v>0</c:v>
                </c:pt>
                <c:pt idx="22">
                  <c:v>92</c:v>
                </c:pt>
                <c:pt idx="23">
                  <c:v>75</c:v>
                </c:pt>
                <c:pt idx="24">
                  <c:v>69</c:v>
                </c:pt>
                <c:pt idx="25">
                  <c:v>0</c:v>
                </c:pt>
                <c:pt idx="26">
                  <c:v>71</c:v>
                </c:pt>
                <c:pt idx="27">
                  <c:v>75</c:v>
                </c:pt>
                <c:pt idx="28">
                  <c:v>53</c:v>
                </c:pt>
                <c:pt idx="33">
                  <c:v>71.61538461538461</c:v>
                </c:pt>
              </c:numCache>
            </c:numRef>
          </c:val>
        </c:ser>
        <c:ser>
          <c:idx val="21"/>
          <c:order val="21"/>
          <c:tx>
            <c:strRef>
              <c:f>'6-GRADES'!$W$9:$W$11</c:f>
              <c:strCache>
                <c:ptCount val="1"/>
                <c:pt idx="0">
                  <c:v>20%  </c:v>
                </c:pt>
              </c:strCache>
            </c:strRef>
          </c:tx>
          <c:spPr>
            <a:solidFill>
              <a:srgbClr val="9480A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'6-GRADES'!$W$12:$W$46</c:f>
              <c:numCache>
                <c:ptCount val="35"/>
                <c:pt idx="0">
                  <c:v>0</c:v>
                </c:pt>
                <c:pt idx="1">
                  <c:v>18.6</c:v>
                </c:pt>
                <c:pt idx="2">
                  <c:v>18.6</c:v>
                </c:pt>
                <c:pt idx="3">
                  <c:v>17.2</c:v>
                </c:pt>
                <c:pt idx="5">
                  <c:v>10.600000000000001</c:v>
                </c:pt>
                <c:pt idx="6">
                  <c:v>0</c:v>
                </c:pt>
                <c:pt idx="7">
                  <c:v>18.2</c:v>
                </c:pt>
                <c:pt idx="8">
                  <c:v>14.600000000000001</c:v>
                </c:pt>
                <c:pt idx="9">
                  <c:v>15</c:v>
                </c:pt>
                <c:pt idx="10">
                  <c:v>16.6</c:v>
                </c:pt>
                <c:pt idx="11">
                  <c:v>12.8</c:v>
                </c:pt>
                <c:pt idx="12">
                  <c:v>16.2</c:v>
                </c:pt>
                <c:pt idx="13">
                  <c:v>16.400000000000002</c:v>
                </c:pt>
                <c:pt idx="14">
                  <c:v>18</c:v>
                </c:pt>
                <c:pt idx="15">
                  <c:v>19.200000000000003</c:v>
                </c:pt>
                <c:pt idx="16">
                  <c:v>10.8</c:v>
                </c:pt>
                <c:pt idx="17">
                  <c:v>19</c:v>
                </c:pt>
                <c:pt idx="18">
                  <c:v>15</c:v>
                </c:pt>
                <c:pt idx="19">
                  <c:v>17</c:v>
                </c:pt>
                <c:pt idx="20">
                  <c:v>11.600000000000001</c:v>
                </c:pt>
                <c:pt idx="21">
                  <c:v>0</c:v>
                </c:pt>
                <c:pt idx="22">
                  <c:v>18.400000000000002</c:v>
                </c:pt>
                <c:pt idx="23">
                  <c:v>15</c:v>
                </c:pt>
                <c:pt idx="24">
                  <c:v>13.8</c:v>
                </c:pt>
                <c:pt idx="25">
                  <c:v>0</c:v>
                </c:pt>
                <c:pt idx="26">
                  <c:v>14.200000000000001</c:v>
                </c:pt>
                <c:pt idx="27">
                  <c:v>15</c:v>
                </c:pt>
                <c:pt idx="28">
                  <c:v>10.600000000000001</c:v>
                </c:pt>
                <c:pt idx="33">
                  <c:v>14.323076923076924</c:v>
                </c:pt>
              </c:numCache>
            </c:numRef>
          </c:val>
        </c:ser>
        <c:ser>
          <c:idx val="22"/>
          <c:order val="22"/>
          <c:tx>
            <c:strRef>
              <c:f>'6-GRADES'!$X$9:$X$11</c:f>
              <c:strCache>
                <c:ptCount val="1"/>
                <c:pt idx="0">
                  <c:v>10%  </c:v>
                </c:pt>
              </c:strCache>
            </c:strRef>
          </c:tx>
          <c:spPr>
            <a:solidFill>
              <a:srgbClr val="70B7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'6-GRADES'!$X$12:$X$46</c:f>
              <c:numCache>
                <c:ptCount val="3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5">
                  <c:v>95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90</c:v>
                </c:pt>
                <c:pt idx="21">
                  <c:v>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95</c:v>
                </c:pt>
                <c:pt idx="27">
                  <c:v>90</c:v>
                </c:pt>
                <c:pt idx="28">
                  <c:v>95</c:v>
                </c:pt>
                <c:pt idx="33">
                  <c:v>94.23076923076923</c:v>
                </c:pt>
              </c:numCache>
            </c:numRef>
          </c:val>
        </c:ser>
        <c:ser>
          <c:idx val="23"/>
          <c:order val="23"/>
          <c:tx>
            <c:strRef>
              <c:f>'6-GRADES'!$Y$9:$Y$11</c:f>
              <c:strCache>
                <c:ptCount val="1"/>
                <c:pt idx="0">
                  <c:v>10%  </c:v>
                </c:pt>
              </c:strCache>
            </c:strRef>
          </c:tx>
          <c:spPr>
            <a:solidFill>
              <a:srgbClr val="F8A56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'6-GRADES'!$Y$12:$Y$46</c:f>
              <c:numCache>
                <c:ptCount val="35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5">
                  <c:v>9.5</c:v>
                </c:pt>
                <c:pt idx="6">
                  <c:v>0</c:v>
                </c:pt>
                <c:pt idx="7">
                  <c:v>10</c:v>
                </c:pt>
                <c:pt idx="8">
                  <c:v>10</c:v>
                </c:pt>
                <c:pt idx="9">
                  <c:v>9.5</c:v>
                </c:pt>
                <c:pt idx="10">
                  <c:v>9.5</c:v>
                </c:pt>
                <c:pt idx="11">
                  <c:v>9.5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9</c:v>
                </c:pt>
                <c:pt idx="21">
                  <c:v>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9.5</c:v>
                </c:pt>
                <c:pt idx="26">
                  <c:v>9.5</c:v>
                </c:pt>
                <c:pt idx="27">
                  <c:v>8</c:v>
                </c:pt>
                <c:pt idx="28">
                  <c:v>8</c:v>
                </c:pt>
                <c:pt idx="33">
                  <c:v>9.307692307692308</c:v>
                </c:pt>
              </c:numCache>
            </c:numRef>
          </c:val>
        </c:ser>
        <c:ser>
          <c:idx val="24"/>
          <c:order val="24"/>
          <c:tx>
            <c:strRef>
              <c:f>'6-GRADES'!$Z$9:$Z$11</c:f>
              <c:strCache>
                <c:ptCount val="1"/>
                <c:pt idx="0">
                  <c:v>40%  </c:v>
                </c:pt>
              </c:strCache>
            </c:strRef>
          </c:tx>
          <c:spPr>
            <a:solidFill>
              <a:srgbClr val="A1B4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'6-GRADES'!$Z$12:$Z$46</c:f>
              <c:numCache>
                <c:ptCount val="3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95</c:v>
                </c:pt>
                <c:pt idx="5">
                  <c:v>90</c:v>
                </c:pt>
                <c:pt idx="6">
                  <c:v>0</c:v>
                </c:pt>
                <c:pt idx="7">
                  <c:v>95</c:v>
                </c:pt>
                <c:pt idx="8">
                  <c:v>100</c:v>
                </c:pt>
                <c:pt idx="9">
                  <c:v>95</c:v>
                </c:pt>
                <c:pt idx="10">
                  <c:v>100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90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90</c:v>
                </c:pt>
                <c:pt idx="23">
                  <c:v>90</c:v>
                </c:pt>
                <c:pt idx="24">
                  <c:v>100</c:v>
                </c:pt>
                <c:pt idx="25">
                  <c:v>95</c:v>
                </c:pt>
                <c:pt idx="26">
                  <c:v>95</c:v>
                </c:pt>
                <c:pt idx="27">
                  <c:v>80</c:v>
                </c:pt>
                <c:pt idx="28">
                  <c:v>80</c:v>
                </c:pt>
                <c:pt idx="33">
                  <c:v>94.61538461538461</c:v>
                </c:pt>
              </c:numCache>
            </c:numRef>
          </c:val>
        </c:ser>
        <c:ser>
          <c:idx val="25"/>
          <c:order val="25"/>
          <c:tx>
            <c:strRef>
              <c:f>'6-GRADES'!$AA$9:$AA$11</c:f>
              <c:strCache>
                <c:ptCount val="1"/>
                <c:pt idx="0">
                  <c:v>40%  </c:v>
                </c:pt>
              </c:strCache>
            </c:strRef>
          </c:tx>
          <c:spPr>
            <a:solidFill>
              <a:srgbClr val="D6A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'6-GRADES'!$AA$12:$AA$46</c:f>
              <c:numCache>
                <c:ptCount val="35"/>
                <c:pt idx="0">
                  <c:v>0</c:v>
                </c:pt>
                <c:pt idx="1">
                  <c:v>40</c:v>
                </c:pt>
                <c:pt idx="2">
                  <c:v>40</c:v>
                </c:pt>
                <c:pt idx="3">
                  <c:v>38</c:v>
                </c:pt>
                <c:pt idx="5">
                  <c:v>36</c:v>
                </c:pt>
                <c:pt idx="6">
                  <c:v>0</c:v>
                </c:pt>
                <c:pt idx="7">
                  <c:v>38</c:v>
                </c:pt>
                <c:pt idx="8">
                  <c:v>40</c:v>
                </c:pt>
                <c:pt idx="9">
                  <c:v>38</c:v>
                </c:pt>
                <c:pt idx="10">
                  <c:v>40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36</c:v>
                </c:pt>
                <c:pt idx="18">
                  <c:v>38</c:v>
                </c:pt>
                <c:pt idx="19">
                  <c:v>38</c:v>
                </c:pt>
                <c:pt idx="20">
                  <c:v>38</c:v>
                </c:pt>
                <c:pt idx="21">
                  <c:v>38</c:v>
                </c:pt>
                <c:pt idx="22">
                  <c:v>36</c:v>
                </c:pt>
                <c:pt idx="23">
                  <c:v>36</c:v>
                </c:pt>
                <c:pt idx="24">
                  <c:v>40</c:v>
                </c:pt>
                <c:pt idx="25">
                  <c:v>38</c:v>
                </c:pt>
                <c:pt idx="26">
                  <c:v>38</c:v>
                </c:pt>
                <c:pt idx="27">
                  <c:v>32</c:v>
                </c:pt>
                <c:pt idx="28">
                  <c:v>32</c:v>
                </c:pt>
                <c:pt idx="30">
                  <c:v>0</c:v>
                </c:pt>
                <c:pt idx="31">
                  <c:v>0</c:v>
                </c:pt>
                <c:pt idx="33">
                  <c:v>35.142857142857146</c:v>
                </c:pt>
              </c:numCache>
            </c:numRef>
          </c:val>
        </c:ser>
        <c:ser>
          <c:idx val="26"/>
          <c:order val="26"/>
          <c:tx>
            <c:strRef>
              <c:f>'6-GRADES'!$AB$9:$AB$11</c:f>
              <c:strCache>
                <c:ptCount val="1"/>
                <c:pt idx="0">
                  <c:v> "-" 5% 5</c:v>
                </c:pt>
              </c:strCache>
            </c:strRef>
          </c:tx>
          <c:spPr>
            <a:solidFill>
              <a:srgbClr val="C0D2A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'6-GRADES'!$AB$12:$AB$46</c:f>
              <c:numCache>
                <c:ptCount val="35"/>
                <c:pt idx="0">
                  <c:v>0</c:v>
                </c:pt>
                <c:pt idx="33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'6-GRADES'!$AC$9:$AC$11</c:f>
              <c:strCache>
                <c:ptCount val="1"/>
                <c:pt idx="0">
                  <c:v> "-" 5% 5</c:v>
                </c:pt>
              </c:strCache>
            </c:strRef>
          </c:tx>
          <c:spPr>
            <a:solidFill>
              <a:srgbClr val="B3A8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'6-GRADES'!$AC$12:$AC$46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</c:numCache>
            </c:numRef>
          </c:val>
        </c:ser>
        <c:ser>
          <c:idx val="28"/>
          <c:order val="28"/>
          <c:tx>
            <c:strRef>
              <c:f>'6-GRADES'!$AD$9:$AD$11</c:f>
              <c:strCache>
                <c:ptCount val="1"/>
                <c:pt idx="0">
                  <c:v>extra 5%</c:v>
                </c:pt>
              </c:strCache>
            </c:strRef>
          </c:tx>
          <c:spPr>
            <a:solidFill>
              <a:srgbClr val="A0CA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'6-GRADES'!$AD$12:$AD$46</c:f>
              <c:numCache>
                <c:ptCount val="35"/>
                <c:pt idx="0">
                  <c:v>0</c:v>
                </c:pt>
                <c:pt idx="6">
                  <c:v>0</c:v>
                </c:pt>
                <c:pt idx="33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'6-GRADES'!$AE$9:$AE$11</c:f>
              <c:strCache>
                <c:ptCount val="1"/>
                <c:pt idx="0">
                  <c:v>extra 5% 5</c:v>
                </c:pt>
              </c:strCache>
            </c:strRef>
          </c:tx>
          <c:spPr>
            <a:solidFill>
              <a:srgbClr val="F9BE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'6-GRADES'!$AE$12:$AE$46</c:f>
              <c:numCache>
                <c:ptCount val="3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1.25</c:v>
                </c:pt>
              </c:numCache>
            </c:numRef>
          </c:val>
        </c:ser>
        <c:ser>
          <c:idx val="30"/>
          <c:order val="30"/>
          <c:tx>
            <c:strRef>
              <c:f>'6-GRADES'!$AF$9:$AF$11</c:f>
              <c:strCache>
                <c:ptCount val="1"/>
                <c:pt idx="0">
                  <c:v>extra 100%  </c:v>
                </c:pt>
              </c:strCache>
            </c:strRef>
          </c:tx>
          <c:spPr>
            <a:solidFill>
              <a:srgbClr val="C2CDE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'6-GRADES'!$AF$12:$AF$46</c:f>
              <c:numCache>
                <c:ptCount val="35"/>
                <c:pt idx="0">
                  <c:v>0</c:v>
                </c:pt>
                <c:pt idx="1">
                  <c:v>103</c:v>
                </c:pt>
                <c:pt idx="2">
                  <c:v>97</c:v>
                </c:pt>
                <c:pt idx="3">
                  <c:v>91</c:v>
                </c:pt>
                <c:pt idx="5">
                  <c:v>76</c:v>
                </c:pt>
                <c:pt idx="6">
                  <c:v>0</c:v>
                </c:pt>
                <c:pt idx="7">
                  <c:v>92</c:v>
                </c:pt>
                <c:pt idx="8">
                  <c:v>90</c:v>
                </c:pt>
                <c:pt idx="9">
                  <c:v>87</c:v>
                </c:pt>
                <c:pt idx="10">
                  <c:v>95</c:v>
                </c:pt>
                <c:pt idx="11">
                  <c:v>80</c:v>
                </c:pt>
                <c:pt idx="12">
                  <c:v>80</c:v>
                </c:pt>
                <c:pt idx="13">
                  <c:v>92</c:v>
                </c:pt>
                <c:pt idx="14">
                  <c:v>83</c:v>
                </c:pt>
                <c:pt idx="15">
                  <c:v>97</c:v>
                </c:pt>
                <c:pt idx="16">
                  <c:v>79</c:v>
                </c:pt>
                <c:pt idx="17">
                  <c:v>91</c:v>
                </c:pt>
                <c:pt idx="18">
                  <c:v>87</c:v>
                </c:pt>
                <c:pt idx="19">
                  <c:v>93</c:v>
                </c:pt>
                <c:pt idx="20">
                  <c:v>81</c:v>
                </c:pt>
                <c:pt idx="21">
                  <c:v>64</c:v>
                </c:pt>
                <c:pt idx="22">
                  <c:v>80</c:v>
                </c:pt>
                <c:pt idx="23">
                  <c:v>89</c:v>
                </c:pt>
                <c:pt idx="24">
                  <c:v>90</c:v>
                </c:pt>
                <c:pt idx="25">
                  <c:v>69</c:v>
                </c:pt>
                <c:pt idx="26">
                  <c:v>89</c:v>
                </c:pt>
                <c:pt idx="27">
                  <c:v>77</c:v>
                </c:pt>
                <c:pt idx="28">
                  <c:v>65</c:v>
                </c:pt>
                <c:pt idx="30">
                  <c:v>0</c:v>
                </c:pt>
                <c:pt idx="31">
                  <c:v>0</c:v>
                </c:pt>
                <c:pt idx="33">
                  <c:v>79.17857142857143</c:v>
                </c:pt>
              </c:numCache>
            </c:numRef>
          </c:val>
        </c:ser>
        <c:axId val="18767262"/>
        <c:axId val="34687631"/>
      </c:bar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87631"/>
        <c:crosses val="autoZero"/>
        <c:auto val="1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7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0645"/>
          <c:w val="0.0985"/>
          <c:h val="0.8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S54"/>
  <sheetViews>
    <sheetView tabSelected="1" zoomScalePageLayoutView="0" workbookViewId="0" topLeftCell="V8">
      <selection activeCell="AT23" sqref="AT23"/>
    </sheetView>
  </sheetViews>
  <sheetFormatPr defaultColWidth="9.140625" defaultRowHeight="12.75"/>
  <cols>
    <col min="1" max="1" width="18.28125" style="2" customWidth="1"/>
    <col min="2" max="2" width="13.00390625" style="2" customWidth="1"/>
    <col min="3" max="3" width="11.8515625" style="2" bestFit="1" customWidth="1"/>
    <col min="4" max="4" width="5.00390625" style="2" customWidth="1"/>
    <col min="5" max="18" width="4.421875" style="2" customWidth="1"/>
    <col min="19" max="19" width="4.57421875" style="8" customWidth="1"/>
    <col min="20" max="22" width="4.421875" style="8" customWidth="1"/>
    <col min="23" max="23" width="5.00390625" style="8" customWidth="1"/>
    <col min="24" max="24" width="5.57421875" style="8" bestFit="1" customWidth="1"/>
    <col min="25" max="25" width="4.7109375" style="8" customWidth="1"/>
    <col min="26" max="26" width="4.421875" style="19" customWidth="1"/>
    <col min="27" max="27" width="5.00390625" style="8" customWidth="1"/>
    <col min="28" max="29" width="4.140625" style="8" customWidth="1"/>
    <col min="30" max="31" width="4.421875" style="8" customWidth="1"/>
    <col min="32" max="32" width="5.28125" style="19" customWidth="1"/>
  </cols>
  <sheetData>
    <row r="3" ht="12.75">
      <c r="A3" s="2" t="s">
        <v>13</v>
      </c>
    </row>
    <row r="4" spans="1:33" ht="12.75">
      <c r="A4" s="2" t="s">
        <v>10</v>
      </c>
      <c r="AG4" t="s">
        <v>72</v>
      </c>
    </row>
    <row r="5" spans="1:33" ht="12.75">
      <c r="A5" s="2" t="s">
        <v>12</v>
      </c>
      <c r="AG5" t="s">
        <v>9</v>
      </c>
    </row>
    <row r="6" ht="12.75">
      <c r="A6" s="2" t="s">
        <v>14</v>
      </c>
    </row>
    <row r="8" spans="33:45" ht="12.75">
      <c r="AG8" t="s">
        <v>60</v>
      </c>
      <c r="AH8" t="s">
        <v>51</v>
      </c>
      <c r="AI8" t="s">
        <v>52</v>
      </c>
      <c r="AJ8" t="s">
        <v>52</v>
      </c>
      <c r="AL8" t="s">
        <v>60</v>
      </c>
      <c r="AM8" t="s">
        <v>52</v>
      </c>
      <c r="AN8" s="2" t="s">
        <v>52</v>
      </c>
      <c r="AO8" t="s">
        <v>55</v>
      </c>
      <c r="AP8" t="s">
        <v>54</v>
      </c>
      <c r="AR8" s="2" t="s">
        <v>64</v>
      </c>
      <c r="AS8" s="2" t="s">
        <v>65</v>
      </c>
    </row>
    <row r="9" spans="1:41" ht="12.75">
      <c r="A9" s="32"/>
      <c r="D9" s="48"/>
      <c r="E9" s="48"/>
      <c r="F9" s="48"/>
      <c r="G9" s="48"/>
      <c r="H9" s="48"/>
      <c r="AB9" s="8" t="s">
        <v>53</v>
      </c>
      <c r="AD9" s="8" t="s">
        <v>57</v>
      </c>
      <c r="AG9" s="57" t="s">
        <v>56</v>
      </c>
      <c r="AH9" s="2" t="s">
        <v>63</v>
      </c>
      <c r="AI9" s="57" t="s">
        <v>59</v>
      </c>
      <c r="AJ9" s="57" t="s">
        <v>73</v>
      </c>
      <c r="AL9" s="57" t="s">
        <v>61</v>
      </c>
      <c r="AM9" s="57" t="s">
        <v>58</v>
      </c>
      <c r="AN9" s="60" t="s">
        <v>62</v>
      </c>
      <c r="AO9" s="57" t="s">
        <v>56</v>
      </c>
    </row>
    <row r="10" spans="1:40" ht="12.75">
      <c r="A10" s="4" t="s">
        <v>9</v>
      </c>
      <c r="B10" s="3"/>
      <c r="C10" s="4"/>
      <c r="D10" s="4"/>
      <c r="E10" s="4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6">
        <v>0.3</v>
      </c>
      <c r="T10" s="12"/>
      <c r="U10" s="12"/>
      <c r="V10" s="6">
        <v>0.2</v>
      </c>
      <c r="W10" s="12"/>
      <c r="X10" s="6">
        <v>0.1</v>
      </c>
      <c r="Y10" s="12"/>
      <c r="Z10" s="17">
        <v>0.4</v>
      </c>
      <c r="AA10" s="12"/>
      <c r="AB10" s="6">
        <v>0.05</v>
      </c>
      <c r="AC10" s="6"/>
      <c r="AD10" s="6">
        <v>0.05</v>
      </c>
      <c r="AE10" s="12"/>
      <c r="AF10" s="17">
        <v>1</v>
      </c>
      <c r="AG10" s="56"/>
      <c r="AH10" s="56">
        <v>0.5</v>
      </c>
      <c r="AI10" s="61" t="s">
        <v>9</v>
      </c>
      <c r="AJ10" s="61"/>
      <c r="AL10" s="56"/>
      <c r="AM10" s="56"/>
      <c r="AN10" s="56">
        <v>0.5</v>
      </c>
    </row>
    <row r="11" spans="1:32" ht="12.75">
      <c r="A11" s="4" t="s">
        <v>9</v>
      </c>
      <c r="B11" s="3" t="s">
        <v>9</v>
      </c>
      <c r="C11" s="4"/>
      <c r="D11" s="4"/>
      <c r="E11" s="4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2"/>
      <c r="T11" s="7" t="s">
        <v>9</v>
      </c>
      <c r="U11" s="7"/>
      <c r="V11" s="12"/>
      <c r="W11" s="7" t="s">
        <v>9</v>
      </c>
      <c r="X11" s="12"/>
      <c r="Y11" s="7" t="s">
        <v>9</v>
      </c>
      <c r="Z11" s="18"/>
      <c r="AA11" s="7" t="s">
        <v>9</v>
      </c>
      <c r="AB11" s="7">
        <v>5</v>
      </c>
      <c r="AC11" s="7"/>
      <c r="AD11" s="12"/>
      <c r="AE11" s="7">
        <v>5</v>
      </c>
      <c r="AF11" s="20" t="s">
        <v>9</v>
      </c>
    </row>
    <row r="12" spans="1:32" ht="12.75">
      <c r="A12" s="54" t="s">
        <v>11</v>
      </c>
      <c r="B12" s="12"/>
      <c r="C12" s="14" t="s">
        <v>9</v>
      </c>
      <c r="D12" s="55" t="s">
        <v>5</v>
      </c>
      <c r="E12" s="55" t="s">
        <v>6</v>
      </c>
      <c r="F12" s="55" t="s">
        <v>7</v>
      </c>
      <c r="G12" s="9" t="s">
        <v>9</v>
      </c>
      <c r="H12" s="9" t="s">
        <v>9</v>
      </c>
      <c r="I12" s="9" t="s">
        <v>9</v>
      </c>
      <c r="J12" s="9" t="s">
        <v>9</v>
      </c>
      <c r="K12" s="9" t="s">
        <v>9</v>
      </c>
      <c r="L12" s="9" t="s">
        <v>9</v>
      </c>
      <c r="M12" s="9" t="s">
        <v>9</v>
      </c>
      <c r="N12" s="9" t="s">
        <v>9</v>
      </c>
      <c r="O12" s="9" t="s">
        <v>9</v>
      </c>
      <c r="P12" s="9" t="s">
        <v>9</v>
      </c>
      <c r="Q12" s="9" t="s">
        <v>9</v>
      </c>
      <c r="R12" s="9" t="s">
        <v>9</v>
      </c>
      <c r="S12" s="27" t="s">
        <v>43</v>
      </c>
      <c r="T12" s="25" t="s">
        <v>3</v>
      </c>
      <c r="U12" s="25" t="s">
        <v>36</v>
      </c>
      <c r="V12" s="28" t="s">
        <v>0</v>
      </c>
      <c r="W12" s="25" t="s">
        <v>0</v>
      </c>
      <c r="X12" s="28" t="s">
        <v>15</v>
      </c>
      <c r="Y12" s="25" t="s">
        <v>15</v>
      </c>
      <c r="Z12" s="30" t="s">
        <v>1</v>
      </c>
      <c r="AA12" s="25" t="s">
        <v>1</v>
      </c>
      <c r="AB12" s="28" t="s">
        <v>4</v>
      </c>
      <c r="AC12" s="25" t="s">
        <v>4</v>
      </c>
      <c r="AD12" s="28" t="s">
        <v>8</v>
      </c>
      <c r="AE12" s="25" t="s">
        <v>8</v>
      </c>
      <c r="AF12" s="21" t="s">
        <v>2</v>
      </c>
    </row>
    <row r="13" spans="1:45" ht="12.75">
      <c r="A13" s="41" t="s">
        <v>16</v>
      </c>
      <c r="B13" s="41"/>
      <c r="C13" s="13"/>
      <c r="D13" s="24">
        <v>97</v>
      </c>
      <c r="E13" s="24">
        <v>95</v>
      </c>
      <c r="F13" s="24">
        <v>94</v>
      </c>
      <c r="G13" s="33" t="s">
        <v>9</v>
      </c>
      <c r="H13" s="33" t="s">
        <v>9</v>
      </c>
      <c r="I13" s="24"/>
      <c r="J13" s="47"/>
      <c r="K13" s="33" t="s">
        <v>9</v>
      </c>
      <c r="L13" s="24"/>
      <c r="M13" s="24"/>
      <c r="N13" s="24"/>
      <c r="O13" s="24"/>
      <c r="P13" s="24"/>
      <c r="Q13" s="24"/>
      <c r="R13" s="24"/>
      <c r="S13" s="45">
        <f>SUM(D13:F13)</f>
        <v>286</v>
      </c>
      <c r="T13" s="26">
        <f>(S13)/3</f>
        <v>95.33333333333333</v>
      </c>
      <c r="U13" s="26">
        <f>(T13*30)/100</f>
        <v>28.6</v>
      </c>
      <c r="V13" s="29">
        <v>93</v>
      </c>
      <c r="W13" s="26">
        <f>V13*$V$10</f>
        <v>18.6</v>
      </c>
      <c r="X13" s="35">
        <v>100</v>
      </c>
      <c r="Y13" s="26">
        <f>X13*$X$10</f>
        <v>10</v>
      </c>
      <c r="Z13" s="31">
        <v>100</v>
      </c>
      <c r="AA13" s="26">
        <f aca="true" t="shared" si="0" ref="AA13:AA43">Z13*$Z$10</f>
        <v>40</v>
      </c>
      <c r="AB13" s="29"/>
      <c r="AC13" s="26">
        <f>AB13*$AB$10</f>
        <v>0</v>
      </c>
      <c r="AD13" s="29"/>
      <c r="AE13" s="26">
        <v>5</v>
      </c>
      <c r="AF13" s="52">
        <f aca="true" t="shared" si="1" ref="AF13:AF43">ROUNDUP((U13+W13+Y13+AA13+AC13+AE13),0)</f>
        <v>103</v>
      </c>
      <c r="AG13">
        <v>79</v>
      </c>
      <c r="AH13">
        <v>50</v>
      </c>
      <c r="AI13">
        <v>90</v>
      </c>
      <c r="AJ13">
        <f>(AG13*100)/80</f>
        <v>98.75</v>
      </c>
      <c r="AL13">
        <v>99</v>
      </c>
      <c r="AM13">
        <f>AVERAGE(AI13:AL13)</f>
        <v>95.91666666666667</v>
      </c>
      <c r="AN13">
        <f>AM13*50/100</f>
        <v>47.95833333333334</v>
      </c>
      <c r="AO13">
        <f>AH13+AN13</f>
        <v>97.95833333333334</v>
      </c>
      <c r="AP13">
        <f>(AO13+AF13)/2</f>
        <v>100.47916666666667</v>
      </c>
      <c r="AQ13" s="41" t="s">
        <v>16</v>
      </c>
      <c r="AR13" s="2" t="s">
        <v>66</v>
      </c>
      <c r="AS13">
        <v>5</v>
      </c>
    </row>
    <row r="14" spans="1:45" s="16" customFormat="1" ht="12.75">
      <c r="A14" s="42" t="s">
        <v>17</v>
      </c>
      <c r="B14" s="42"/>
      <c r="C14" s="23"/>
      <c r="D14" s="24">
        <v>98</v>
      </c>
      <c r="E14" s="24">
        <v>87</v>
      </c>
      <c r="F14" s="24">
        <v>94</v>
      </c>
      <c r="G14" s="33" t="s">
        <v>9</v>
      </c>
      <c r="H14" s="24"/>
      <c r="I14" s="24"/>
      <c r="J14" s="24"/>
      <c r="K14" s="33" t="s">
        <v>9</v>
      </c>
      <c r="L14" s="24"/>
      <c r="M14" s="33" t="s">
        <v>9</v>
      </c>
      <c r="N14" s="24"/>
      <c r="O14" s="24"/>
      <c r="P14" s="24"/>
      <c r="Q14" s="24"/>
      <c r="R14" s="24"/>
      <c r="S14" s="45">
        <f aca="true" t="shared" si="2" ref="S14:S40">SUM(D14:F14)</f>
        <v>279</v>
      </c>
      <c r="T14" s="26">
        <f aca="true" t="shared" si="3" ref="T14:T44">(S14)/3</f>
        <v>93</v>
      </c>
      <c r="U14" s="26">
        <f aca="true" t="shared" si="4" ref="U14:U44">(T14*30)/100</f>
        <v>27.9</v>
      </c>
      <c r="V14" s="29">
        <v>93</v>
      </c>
      <c r="W14" s="26">
        <f aca="true" t="shared" si="5" ref="W14:W40">V14*$V$10</f>
        <v>18.6</v>
      </c>
      <c r="X14" s="35">
        <v>100</v>
      </c>
      <c r="Y14" s="26">
        <f aca="true" t="shared" si="6" ref="Y14:Y35">X14*$X$10</f>
        <v>10</v>
      </c>
      <c r="Z14" s="31">
        <v>100</v>
      </c>
      <c r="AA14" s="26">
        <f t="shared" si="0"/>
        <v>40</v>
      </c>
      <c r="AB14" s="29"/>
      <c r="AC14" s="26">
        <f aca="true" t="shared" si="7" ref="AC14:AC43">AB14*$AB$10</f>
        <v>0</v>
      </c>
      <c r="AD14" s="29"/>
      <c r="AE14" s="26">
        <f aca="true" t="shared" si="8" ref="AE14:AE43">AD14*$AD$10</f>
        <v>0</v>
      </c>
      <c r="AF14" s="52">
        <f t="shared" si="1"/>
        <v>97</v>
      </c>
      <c r="AG14">
        <v>80</v>
      </c>
      <c r="AH14">
        <v>50</v>
      </c>
      <c r="AI14">
        <v>100</v>
      </c>
      <c r="AJ14">
        <f>(AG14*100)/80</f>
        <v>100</v>
      </c>
      <c r="AL14">
        <v>94</v>
      </c>
      <c r="AM14" s="2">
        <f>AVERAGE(AI14:AL14)</f>
        <v>98</v>
      </c>
      <c r="AN14" s="2">
        <f>AM14*50/100</f>
        <v>49</v>
      </c>
      <c r="AO14" s="2">
        <f>AH14+AN14</f>
        <v>99</v>
      </c>
      <c r="AP14" s="2">
        <f>(AO14+AF14)/2</f>
        <v>98</v>
      </c>
      <c r="AQ14" s="42" t="s">
        <v>17</v>
      </c>
      <c r="AR14" s="2" t="s">
        <v>66</v>
      </c>
      <c r="AS14" s="2">
        <v>5</v>
      </c>
    </row>
    <row r="15" spans="1:45" s="16" customFormat="1" ht="12.75">
      <c r="A15" s="42" t="s">
        <v>18</v>
      </c>
      <c r="B15" s="42" t="s">
        <v>9</v>
      </c>
      <c r="C15" s="23"/>
      <c r="D15" s="24">
        <v>88</v>
      </c>
      <c r="E15" s="24">
        <v>71</v>
      </c>
      <c r="F15" s="24">
        <v>92</v>
      </c>
      <c r="G15" s="33" t="s">
        <v>9</v>
      </c>
      <c r="H15" s="24"/>
      <c r="I15" s="24"/>
      <c r="J15" s="24"/>
      <c r="K15" s="33" t="s">
        <v>9</v>
      </c>
      <c r="L15" s="24"/>
      <c r="M15" s="33" t="s">
        <v>9</v>
      </c>
      <c r="N15" s="24"/>
      <c r="O15" s="24"/>
      <c r="P15" s="24"/>
      <c r="Q15" s="24"/>
      <c r="R15" s="24"/>
      <c r="S15" s="45">
        <f t="shared" si="2"/>
        <v>251</v>
      </c>
      <c r="T15" s="26">
        <f t="shared" si="3"/>
        <v>83.66666666666667</v>
      </c>
      <c r="U15" s="26">
        <f t="shared" si="4"/>
        <v>25.1</v>
      </c>
      <c r="V15" s="29">
        <v>86</v>
      </c>
      <c r="W15" s="26">
        <f t="shared" si="5"/>
        <v>17.2</v>
      </c>
      <c r="X15" s="35">
        <v>100</v>
      </c>
      <c r="Y15" s="26">
        <f t="shared" si="6"/>
        <v>10</v>
      </c>
      <c r="Z15" s="31">
        <v>95</v>
      </c>
      <c r="AA15" s="26">
        <f t="shared" si="0"/>
        <v>38</v>
      </c>
      <c r="AB15" s="29"/>
      <c r="AC15" s="26">
        <f t="shared" si="7"/>
        <v>0</v>
      </c>
      <c r="AD15" s="29"/>
      <c r="AE15" s="26">
        <f t="shared" si="8"/>
        <v>0</v>
      </c>
      <c r="AF15" s="52">
        <f t="shared" si="1"/>
        <v>91</v>
      </c>
      <c r="AG15" s="58"/>
      <c r="AH15">
        <v>50</v>
      </c>
      <c r="AI15" s="58">
        <v>80</v>
      </c>
      <c r="AJ15" s="58">
        <f>(AG15*100)/80</f>
        <v>0</v>
      </c>
      <c r="AL15" s="58"/>
      <c r="AM15" s="2">
        <f>AVERAGE(AI15:AL15)</f>
        <v>40</v>
      </c>
      <c r="AN15" s="2">
        <v>15</v>
      </c>
      <c r="AO15" s="2">
        <f>AH15+AN15</f>
        <v>65</v>
      </c>
      <c r="AP15" s="2">
        <f>(AO15+AF15)/2</f>
        <v>78</v>
      </c>
      <c r="AQ15" s="42" t="s">
        <v>18</v>
      </c>
      <c r="AR15" s="2" t="s">
        <v>9</v>
      </c>
      <c r="AS15" s="2" t="s">
        <v>70</v>
      </c>
    </row>
    <row r="16" spans="1:45" ht="12.75">
      <c r="A16" s="41"/>
      <c r="B16" s="41"/>
      <c r="C16" s="13"/>
      <c r="D16" s="24"/>
      <c r="E16" s="24"/>
      <c r="F16" s="24"/>
      <c r="G16" s="24"/>
      <c r="H16" s="34"/>
      <c r="I16" s="33"/>
      <c r="J16" s="10"/>
      <c r="K16" s="34"/>
      <c r="L16" s="10"/>
      <c r="M16" s="10"/>
      <c r="N16" s="24"/>
      <c r="O16" s="24"/>
      <c r="P16" s="24"/>
      <c r="Q16" s="24"/>
      <c r="R16" s="24"/>
      <c r="S16" s="45"/>
      <c r="T16" s="26"/>
      <c r="U16" s="26"/>
      <c r="V16" s="29"/>
      <c r="W16" s="26"/>
      <c r="X16" s="35"/>
      <c r="Y16" s="26"/>
      <c r="Z16" s="31"/>
      <c r="AA16" s="26"/>
      <c r="AB16" s="29"/>
      <c r="AC16" s="26"/>
      <c r="AD16" s="29"/>
      <c r="AE16" s="26"/>
      <c r="AF16" s="22"/>
      <c r="AP16" s="2"/>
      <c r="AQ16" s="41"/>
      <c r="AR16" s="2"/>
      <c r="AS16" s="2"/>
    </row>
    <row r="17" spans="1:45" ht="12.75">
      <c r="A17" s="41" t="s">
        <v>19</v>
      </c>
      <c r="B17" s="41"/>
      <c r="C17" s="13"/>
      <c r="D17" s="24">
        <v>60</v>
      </c>
      <c r="E17" s="24">
        <v>68</v>
      </c>
      <c r="F17" s="24">
        <v>67</v>
      </c>
      <c r="G17" s="24" t="s">
        <v>9</v>
      </c>
      <c r="H17" s="10" t="s">
        <v>9</v>
      </c>
      <c r="I17" s="33" t="s">
        <v>9</v>
      </c>
      <c r="J17" s="10" t="s">
        <v>9</v>
      </c>
      <c r="K17" s="34" t="s">
        <v>9</v>
      </c>
      <c r="L17" s="34" t="s">
        <v>9</v>
      </c>
      <c r="M17" s="34" t="s">
        <v>9</v>
      </c>
      <c r="N17" s="24"/>
      <c r="O17" s="24"/>
      <c r="P17" s="24"/>
      <c r="Q17" s="24"/>
      <c r="R17" s="24"/>
      <c r="S17" s="45">
        <f t="shared" si="2"/>
        <v>195</v>
      </c>
      <c r="T17" s="26">
        <f t="shared" si="3"/>
        <v>65</v>
      </c>
      <c r="U17" s="26">
        <f t="shared" si="4"/>
        <v>19.5</v>
      </c>
      <c r="V17" s="29">
        <v>53</v>
      </c>
      <c r="W17" s="26">
        <f t="shared" si="5"/>
        <v>10.600000000000001</v>
      </c>
      <c r="X17" s="35">
        <v>95</v>
      </c>
      <c r="Y17" s="26">
        <f t="shared" si="6"/>
        <v>9.5</v>
      </c>
      <c r="Z17" s="31">
        <v>90</v>
      </c>
      <c r="AA17" s="26">
        <f t="shared" si="0"/>
        <v>36</v>
      </c>
      <c r="AB17" s="29"/>
      <c r="AC17" s="26">
        <f t="shared" si="7"/>
        <v>0</v>
      </c>
      <c r="AD17" s="29"/>
      <c r="AE17" s="26">
        <f t="shared" si="8"/>
        <v>0</v>
      </c>
      <c r="AF17" s="22">
        <f t="shared" si="1"/>
        <v>76</v>
      </c>
      <c r="AH17">
        <v>45</v>
      </c>
      <c r="AM17" s="2" t="s">
        <v>9</v>
      </c>
      <c r="AO17">
        <v>45</v>
      </c>
      <c r="AP17" s="2">
        <f>(AO17+AF17)/2</f>
        <v>60.5</v>
      </c>
      <c r="AQ17" s="41" t="s">
        <v>19</v>
      </c>
      <c r="AR17" s="51" t="s">
        <v>67</v>
      </c>
      <c r="AS17" s="2" t="s">
        <v>70</v>
      </c>
    </row>
    <row r="18" spans="1:45" ht="12.75">
      <c r="A18" s="42" t="s">
        <v>9</v>
      </c>
      <c r="B18" s="41"/>
      <c r="C18" s="13"/>
      <c r="D18" s="24" t="s">
        <v>9</v>
      </c>
      <c r="E18" s="24" t="s">
        <v>9</v>
      </c>
      <c r="F18" s="24" t="s">
        <v>9</v>
      </c>
      <c r="G18" s="24" t="s">
        <v>9</v>
      </c>
      <c r="H18" s="34" t="s">
        <v>9</v>
      </c>
      <c r="I18" s="33" t="s">
        <v>9</v>
      </c>
      <c r="J18" s="34" t="s">
        <v>9</v>
      </c>
      <c r="K18" s="10" t="s">
        <v>9</v>
      </c>
      <c r="L18" s="34" t="s">
        <v>9</v>
      </c>
      <c r="M18" s="34" t="s">
        <v>9</v>
      </c>
      <c r="N18" s="24"/>
      <c r="O18" s="24"/>
      <c r="P18" s="24"/>
      <c r="Q18" s="24"/>
      <c r="R18" s="24"/>
      <c r="S18" s="45" t="s">
        <v>9</v>
      </c>
      <c r="T18" s="26" t="s">
        <v>9</v>
      </c>
      <c r="U18" s="26" t="s">
        <v>9</v>
      </c>
      <c r="V18" s="29" t="s">
        <v>9</v>
      </c>
      <c r="W18" s="26" t="s">
        <v>9</v>
      </c>
      <c r="X18" s="35" t="s">
        <v>9</v>
      </c>
      <c r="Y18" s="26" t="s">
        <v>9</v>
      </c>
      <c r="Z18" s="31" t="s">
        <v>9</v>
      </c>
      <c r="AA18" s="26" t="s">
        <v>9</v>
      </c>
      <c r="AB18" s="29"/>
      <c r="AC18" s="26" t="s">
        <v>9</v>
      </c>
      <c r="AD18" s="29" t="s">
        <v>9</v>
      </c>
      <c r="AE18" s="26" t="s">
        <v>9</v>
      </c>
      <c r="AF18" s="22" t="s">
        <v>9</v>
      </c>
      <c r="AP18" s="2"/>
      <c r="AQ18" s="42" t="s">
        <v>9</v>
      </c>
      <c r="AR18" s="2"/>
      <c r="AS18" s="2"/>
    </row>
    <row r="19" spans="1:45" ht="12.75">
      <c r="A19" s="41" t="s">
        <v>20</v>
      </c>
      <c r="B19" s="41"/>
      <c r="C19" s="43"/>
      <c r="D19" s="46">
        <v>78</v>
      </c>
      <c r="E19" s="46">
        <v>82</v>
      </c>
      <c r="F19" s="46">
        <v>92</v>
      </c>
      <c r="G19" s="49" t="s">
        <v>9</v>
      </c>
      <c r="H19" s="46" t="s">
        <v>9</v>
      </c>
      <c r="I19" s="49" t="s">
        <v>9</v>
      </c>
      <c r="J19" s="49" t="s">
        <v>9</v>
      </c>
      <c r="K19" s="49" t="s">
        <v>9</v>
      </c>
      <c r="L19" s="46" t="s">
        <v>9</v>
      </c>
      <c r="M19" s="46" t="s">
        <v>9</v>
      </c>
      <c r="N19" s="46"/>
      <c r="O19" s="46"/>
      <c r="P19" s="46"/>
      <c r="Q19" s="46"/>
      <c r="R19" s="46"/>
      <c r="S19" s="45">
        <f t="shared" si="2"/>
        <v>252</v>
      </c>
      <c r="T19" s="26">
        <f t="shared" si="3"/>
        <v>84</v>
      </c>
      <c r="U19" s="26">
        <f t="shared" si="4"/>
        <v>25.2</v>
      </c>
      <c r="V19" s="36">
        <v>91</v>
      </c>
      <c r="W19" s="26">
        <f t="shared" si="5"/>
        <v>18.2</v>
      </c>
      <c r="X19" s="36">
        <v>100</v>
      </c>
      <c r="Y19" s="26">
        <f t="shared" si="6"/>
        <v>10</v>
      </c>
      <c r="Z19" s="15">
        <v>95</v>
      </c>
      <c r="AA19" s="26">
        <f t="shared" si="0"/>
        <v>38</v>
      </c>
      <c r="AB19" s="15"/>
      <c r="AC19" s="26">
        <f t="shared" si="7"/>
        <v>0</v>
      </c>
      <c r="AD19" s="15"/>
      <c r="AE19" s="26">
        <f t="shared" si="8"/>
        <v>0</v>
      </c>
      <c r="AF19" s="52">
        <f t="shared" si="1"/>
        <v>92</v>
      </c>
      <c r="AG19">
        <v>75</v>
      </c>
      <c r="AH19">
        <v>50</v>
      </c>
      <c r="AI19">
        <v>85</v>
      </c>
      <c r="AJ19">
        <f>(AG19*100)/80</f>
        <v>93.75</v>
      </c>
      <c r="AL19">
        <v>97</v>
      </c>
      <c r="AM19">
        <f>AVERAGE(AI19:AL19)</f>
        <v>91.91666666666667</v>
      </c>
      <c r="AN19">
        <f>AM19*50/100</f>
        <v>45.95833333333334</v>
      </c>
      <c r="AO19">
        <f>AH19+AN19</f>
        <v>95.95833333333334</v>
      </c>
      <c r="AP19" s="2">
        <f>(AO19+AF19)/2</f>
        <v>93.97916666666667</v>
      </c>
      <c r="AQ19" s="41" t="s">
        <v>20</v>
      </c>
      <c r="AR19" s="2" t="s">
        <v>66</v>
      </c>
      <c r="AS19" s="2">
        <v>5</v>
      </c>
    </row>
    <row r="20" spans="1:45" ht="12.75">
      <c r="A20" s="37" t="s">
        <v>21</v>
      </c>
      <c r="B20" s="37"/>
      <c r="C20" s="4"/>
      <c r="D20" s="40">
        <v>62</v>
      </c>
      <c r="E20" s="40">
        <v>95</v>
      </c>
      <c r="F20" s="40">
        <v>92</v>
      </c>
      <c r="G20" s="40" t="s">
        <v>9</v>
      </c>
      <c r="H20" s="40" t="s">
        <v>9</v>
      </c>
      <c r="I20" s="50" t="s">
        <v>9</v>
      </c>
      <c r="J20" s="50" t="s">
        <v>9</v>
      </c>
      <c r="K20" s="50" t="s">
        <v>9</v>
      </c>
      <c r="L20" s="40" t="s">
        <v>9</v>
      </c>
      <c r="M20" s="40" t="s">
        <v>9</v>
      </c>
      <c r="N20" s="40"/>
      <c r="O20" s="40"/>
      <c r="P20" s="40"/>
      <c r="Q20" s="40"/>
      <c r="R20" s="40"/>
      <c r="S20" s="45">
        <f t="shared" si="2"/>
        <v>249</v>
      </c>
      <c r="T20" s="26">
        <f t="shared" si="3"/>
        <v>83</v>
      </c>
      <c r="U20" s="26">
        <f t="shared" si="4"/>
        <v>24.9</v>
      </c>
      <c r="V20" s="38">
        <v>73</v>
      </c>
      <c r="W20" s="26">
        <f t="shared" si="5"/>
        <v>14.600000000000001</v>
      </c>
      <c r="X20" s="38">
        <v>100</v>
      </c>
      <c r="Y20" s="26">
        <f t="shared" si="6"/>
        <v>10</v>
      </c>
      <c r="Z20" s="18">
        <v>100</v>
      </c>
      <c r="AA20" s="26">
        <f t="shared" si="0"/>
        <v>40</v>
      </c>
      <c r="AB20" s="12"/>
      <c r="AC20" s="26">
        <f t="shared" si="7"/>
        <v>0</v>
      </c>
      <c r="AD20" s="12"/>
      <c r="AE20" s="26">
        <f t="shared" si="8"/>
        <v>0</v>
      </c>
      <c r="AF20" s="52">
        <f t="shared" si="1"/>
        <v>90</v>
      </c>
      <c r="AG20">
        <v>71</v>
      </c>
      <c r="AH20">
        <v>50</v>
      </c>
      <c r="AI20">
        <v>85</v>
      </c>
      <c r="AJ20">
        <f>(AG20*100)/80</f>
        <v>88.75</v>
      </c>
      <c r="AL20">
        <v>96</v>
      </c>
      <c r="AM20">
        <f>AVERAGE(AI20:AL20)</f>
        <v>89.91666666666667</v>
      </c>
      <c r="AN20">
        <f>AM20*50/100</f>
        <v>44.95833333333334</v>
      </c>
      <c r="AO20">
        <f>AH20+AN20</f>
        <v>94.95833333333334</v>
      </c>
      <c r="AP20" s="2">
        <f>(AO20+AF20)/2</f>
        <v>92.47916666666667</v>
      </c>
      <c r="AQ20" s="37" t="s">
        <v>21</v>
      </c>
      <c r="AR20" s="2" t="s">
        <v>66</v>
      </c>
      <c r="AS20" s="2">
        <v>5</v>
      </c>
    </row>
    <row r="21" spans="1:45" ht="12.75">
      <c r="A21" s="37" t="s">
        <v>22</v>
      </c>
      <c r="B21" s="37"/>
      <c r="C21" s="4"/>
      <c r="D21" s="40">
        <v>96</v>
      </c>
      <c r="E21" s="40">
        <v>73</v>
      </c>
      <c r="F21" s="40">
        <v>71</v>
      </c>
      <c r="G21" s="50" t="s">
        <v>9</v>
      </c>
      <c r="H21" s="50" t="s">
        <v>9</v>
      </c>
      <c r="I21" s="50" t="s">
        <v>9</v>
      </c>
      <c r="J21" s="40" t="s">
        <v>9</v>
      </c>
      <c r="K21" s="50" t="s">
        <v>9</v>
      </c>
      <c r="L21" s="40" t="s">
        <v>9</v>
      </c>
      <c r="M21" s="50" t="s">
        <v>9</v>
      </c>
      <c r="N21" s="40"/>
      <c r="O21" s="40"/>
      <c r="P21" s="40"/>
      <c r="Q21" s="40"/>
      <c r="R21" s="40"/>
      <c r="S21" s="45">
        <f t="shared" si="2"/>
        <v>240</v>
      </c>
      <c r="T21" s="26">
        <f t="shared" si="3"/>
        <v>80</v>
      </c>
      <c r="U21" s="26">
        <f t="shared" si="4"/>
        <v>24</v>
      </c>
      <c r="V21" s="38">
        <v>75</v>
      </c>
      <c r="W21" s="26">
        <f t="shared" si="5"/>
        <v>15</v>
      </c>
      <c r="X21" s="38">
        <v>95</v>
      </c>
      <c r="Y21" s="26">
        <f t="shared" si="6"/>
        <v>9.5</v>
      </c>
      <c r="Z21" s="18">
        <v>95</v>
      </c>
      <c r="AA21" s="26">
        <f t="shared" si="0"/>
        <v>38</v>
      </c>
      <c r="AB21" s="12"/>
      <c r="AC21" s="26">
        <f t="shared" si="7"/>
        <v>0</v>
      </c>
      <c r="AD21" s="12"/>
      <c r="AE21" s="26">
        <f t="shared" si="8"/>
        <v>0</v>
      </c>
      <c r="AF21" s="22">
        <f t="shared" si="1"/>
        <v>87</v>
      </c>
      <c r="AH21">
        <v>42.5</v>
      </c>
      <c r="AN21">
        <v>50</v>
      </c>
      <c r="AO21">
        <f>AH21+AN21</f>
        <v>92.5</v>
      </c>
      <c r="AP21" s="2">
        <f>(AO21+AF21)/2</f>
        <v>89.75</v>
      </c>
      <c r="AQ21" s="37" t="s">
        <v>22</v>
      </c>
      <c r="AR21" s="2" t="s">
        <v>74</v>
      </c>
      <c r="AS21" s="2">
        <v>5</v>
      </c>
    </row>
    <row r="22" spans="1:45" s="5" customFormat="1" ht="12.75">
      <c r="A22" s="37" t="s">
        <v>23</v>
      </c>
      <c r="B22" s="37"/>
      <c r="C22" s="4"/>
      <c r="D22" s="40">
        <v>96</v>
      </c>
      <c r="E22" s="40">
        <v>91</v>
      </c>
      <c r="F22" s="40">
        <v>93</v>
      </c>
      <c r="G22" s="40" t="s">
        <v>9</v>
      </c>
      <c r="H22" s="40" t="s">
        <v>9</v>
      </c>
      <c r="I22" s="50" t="s">
        <v>9</v>
      </c>
      <c r="J22" s="50" t="s">
        <v>9</v>
      </c>
      <c r="K22" s="50" t="s">
        <v>9</v>
      </c>
      <c r="L22" s="40" t="s">
        <v>9</v>
      </c>
      <c r="M22" s="50" t="s">
        <v>9</v>
      </c>
      <c r="N22" s="40"/>
      <c r="O22" s="40"/>
      <c r="P22" s="40"/>
      <c r="Q22" s="40"/>
      <c r="R22" s="40"/>
      <c r="S22" s="45">
        <f t="shared" si="2"/>
        <v>280</v>
      </c>
      <c r="T22" s="26">
        <f t="shared" si="3"/>
        <v>93.33333333333333</v>
      </c>
      <c r="U22" s="26">
        <f t="shared" si="4"/>
        <v>28</v>
      </c>
      <c r="V22" s="28">
        <v>83</v>
      </c>
      <c r="W22" s="26">
        <f t="shared" si="5"/>
        <v>16.6</v>
      </c>
      <c r="X22" s="28">
        <v>95</v>
      </c>
      <c r="Y22" s="26">
        <f t="shared" si="6"/>
        <v>9.5</v>
      </c>
      <c r="Z22" s="18">
        <v>100</v>
      </c>
      <c r="AA22" s="26">
        <f t="shared" si="0"/>
        <v>40</v>
      </c>
      <c r="AB22" s="12"/>
      <c r="AC22" s="26">
        <f t="shared" si="7"/>
        <v>0</v>
      </c>
      <c r="AD22" s="12"/>
      <c r="AE22" s="26">
        <f t="shared" si="8"/>
        <v>0</v>
      </c>
      <c r="AF22" s="52">
        <f t="shared" si="1"/>
        <v>95</v>
      </c>
      <c r="AG22" s="5">
        <v>63</v>
      </c>
      <c r="AH22" s="5">
        <v>42.5</v>
      </c>
      <c r="AI22" s="5">
        <v>75</v>
      </c>
      <c r="AJ22" s="5">
        <f>(AG22*100)/80</f>
        <v>78.75</v>
      </c>
      <c r="AL22" s="58">
        <v>91</v>
      </c>
      <c r="AM22" s="5">
        <f>AVERAGE(AI22:AL22)</f>
        <v>81.58333333333333</v>
      </c>
      <c r="AN22" s="5">
        <f>AM22*50/100</f>
        <v>40.791666666666664</v>
      </c>
      <c r="AO22" s="5">
        <f>AH22+AN22</f>
        <v>83.29166666666666</v>
      </c>
      <c r="AP22" s="59">
        <f>(AO22+AF22)/2</f>
        <v>89.14583333333333</v>
      </c>
      <c r="AQ22" s="37" t="s">
        <v>23</v>
      </c>
      <c r="AR22" s="59" t="s">
        <v>68</v>
      </c>
      <c r="AS22" s="59">
        <v>4</v>
      </c>
    </row>
    <row r="23" spans="1:45" s="5" customFormat="1" ht="12.75">
      <c r="A23" s="37" t="s">
        <v>24</v>
      </c>
      <c r="B23" s="37"/>
      <c r="C23" s="44"/>
      <c r="D23" s="40">
        <v>69</v>
      </c>
      <c r="E23" s="40">
        <v>69</v>
      </c>
      <c r="F23" s="40">
        <v>56</v>
      </c>
      <c r="G23" s="40" t="s">
        <v>9</v>
      </c>
      <c r="H23" s="40" t="s">
        <v>9</v>
      </c>
      <c r="I23" s="50" t="s">
        <v>9</v>
      </c>
      <c r="J23" s="50" t="s">
        <v>9</v>
      </c>
      <c r="K23" s="50" t="s">
        <v>9</v>
      </c>
      <c r="L23" s="50" t="s">
        <v>9</v>
      </c>
      <c r="M23" s="50" t="s">
        <v>9</v>
      </c>
      <c r="N23" s="40"/>
      <c r="O23" s="40"/>
      <c r="P23" s="40"/>
      <c r="Q23" s="40"/>
      <c r="R23" s="40"/>
      <c r="S23" s="45">
        <f t="shared" si="2"/>
        <v>194</v>
      </c>
      <c r="T23" s="26">
        <f t="shared" si="3"/>
        <v>64.66666666666667</v>
      </c>
      <c r="U23" s="26">
        <f t="shared" si="4"/>
        <v>19.400000000000002</v>
      </c>
      <c r="V23" s="29">
        <v>64</v>
      </c>
      <c r="W23" s="26">
        <f t="shared" si="5"/>
        <v>12.8</v>
      </c>
      <c r="X23" s="35">
        <v>95</v>
      </c>
      <c r="Y23" s="26">
        <f t="shared" si="6"/>
        <v>9.5</v>
      </c>
      <c r="Z23" s="18">
        <v>95</v>
      </c>
      <c r="AA23" s="26">
        <f t="shared" si="0"/>
        <v>38</v>
      </c>
      <c r="AB23" s="12"/>
      <c r="AC23" s="26">
        <f t="shared" si="7"/>
        <v>0</v>
      </c>
      <c r="AD23" s="12"/>
      <c r="AE23" s="26">
        <f t="shared" si="8"/>
        <v>0</v>
      </c>
      <c r="AF23" s="22">
        <f t="shared" si="1"/>
        <v>80</v>
      </c>
      <c r="AH23" s="5">
        <v>45</v>
      </c>
      <c r="AI23" s="5" t="s">
        <v>9</v>
      </c>
      <c r="AO23" s="5">
        <f>AH23+AN23</f>
        <v>45</v>
      </c>
      <c r="AP23" s="59">
        <f>(AO23+AF23)/2</f>
        <v>62.5</v>
      </c>
      <c r="AQ23" s="37" t="s">
        <v>24</v>
      </c>
      <c r="AR23" s="51" t="s">
        <v>67</v>
      </c>
      <c r="AS23" s="59" t="s">
        <v>70</v>
      </c>
    </row>
    <row r="24" spans="1:43" s="5" customFormat="1" ht="12.75">
      <c r="A24" s="37" t="s">
        <v>25</v>
      </c>
      <c r="B24" s="37"/>
      <c r="C24" s="3"/>
      <c r="D24" s="40">
        <v>73</v>
      </c>
      <c r="E24" s="40">
        <v>80</v>
      </c>
      <c r="F24" s="40">
        <v>0</v>
      </c>
      <c r="G24" s="50" t="s">
        <v>9</v>
      </c>
      <c r="H24" s="40" t="s">
        <v>9</v>
      </c>
      <c r="I24" s="40" t="s">
        <v>9</v>
      </c>
      <c r="J24" s="40" t="s">
        <v>9</v>
      </c>
      <c r="K24" s="50" t="s">
        <v>9</v>
      </c>
      <c r="L24" s="50" t="s">
        <v>9</v>
      </c>
      <c r="M24" s="50" t="s">
        <v>9</v>
      </c>
      <c r="N24" s="40"/>
      <c r="O24" s="40"/>
      <c r="P24" s="40"/>
      <c r="Q24" s="40"/>
      <c r="R24" s="40"/>
      <c r="S24" s="45">
        <f t="shared" si="2"/>
        <v>153</v>
      </c>
      <c r="T24" s="26">
        <f t="shared" si="3"/>
        <v>51</v>
      </c>
      <c r="U24" s="26">
        <f t="shared" si="4"/>
        <v>15.3</v>
      </c>
      <c r="V24" s="29">
        <v>81</v>
      </c>
      <c r="W24" s="26">
        <f t="shared" si="5"/>
        <v>16.2</v>
      </c>
      <c r="X24" s="35">
        <v>100</v>
      </c>
      <c r="Y24" s="26">
        <f t="shared" si="6"/>
        <v>10</v>
      </c>
      <c r="Z24" s="18">
        <v>95</v>
      </c>
      <c r="AA24" s="26">
        <f t="shared" si="0"/>
        <v>38</v>
      </c>
      <c r="AB24" s="12"/>
      <c r="AC24" s="26">
        <f t="shared" si="7"/>
        <v>0</v>
      </c>
      <c r="AD24" s="12"/>
      <c r="AE24" s="26">
        <f t="shared" si="8"/>
        <v>0</v>
      </c>
      <c r="AF24" s="22">
        <f t="shared" si="1"/>
        <v>80</v>
      </c>
      <c r="AP24" s="59" t="s">
        <v>9</v>
      </c>
      <c r="AQ24" s="37" t="s">
        <v>25</v>
      </c>
    </row>
    <row r="25" spans="1:45" s="5" customFormat="1" ht="12.75">
      <c r="A25" s="37" t="s">
        <v>26</v>
      </c>
      <c r="B25" s="37"/>
      <c r="C25" s="3"/>
      <c r="D25" s="40">
        <v>94</v>
      </c>
      <c r="E25" s="40">
        <v>75</v>
      </c>
      <c r="F25" s="40">
        <v>99</v>
      </c>
      <c r="G25" s="40" t="s">
        <v>9</v>
      </c>
      <c r="H25" s="40" t="s">
        <v>9</v>
      </c>
      <c r="I25" s="50" t="s">
        <v>9</v>
      </c>
      <c r="J25" s="50" t="s">
        <v>9</v>
      </c>
      <c r="K25" s="50" t="s">
        <v>9</v>
      </c>
      <c r="L25" s="40" t="s">
        <v>9</v>
      </c>
      <c r="M25" s="40" t="s">
        <v>9</v>
      </c>
      <c r="N25" s="40"/>
      <c r="O25" s="40"/>
      <c r="P25" s="40"/>
      <c r="Q25" s="40"/>
      <c r="R25" s="40"/>
      <c r="S25" s="45">
        <f t="shared" si="2"/>
        <v>268</v>
      </c>
      <c r="T25" s="26">
        <f t="shared" si="3"/>
        <v>89.33333333333333</v>
      </c>
      <c r="U25" s="26">
        <f t="shared" si="4"/>
        <v>26.8</v>
      </c>
      <c r="V25" s="29">
        <v>82</v>
      </c>
      <c r="W25" s="26">
        <f t="shared" si="5"/>
        <v>16.400000000000002</v>
      </c>
      <c r="X25" s="35">
        <v>100</v>
      </c>
      <c r="Y25" s="26">
        <f t="shared" si="6"/>
        <v>10</v>
      </c>
      <c r="Z25" s="18">
        <v>95</v>
      </c>
      <c r="AA25" s="26">
        <f t="shared" si="0"/>
        <v>38</v>
      </c>
      <c r="AB25" s="12"/>
      <c r="AC25" s="26">
        <f t="shared" si="7"/>
        <v>0</v>
      </c>
      <c r="AD25" s="12"/>
      <c r="AE25" s="26">
        <f t="shared" si="8"/>
        <v>0</v>
      </c>
      <c r="AF25" s="52">
        <f t="shared" si="1"/>
        <v>92</v>
      </c>
      <c r="AG25">
        <v>65</v>
      </c>
      <c r="AH25" s="5">
        <v>50</v>
      </c>
      <c r="AI25">
        <v>100</v>
      </c>
      <c r="AJ25">
        <f>(AG25*100)/80</f>
        <v>81.25</v>
      </c>
      <c r="AL25">
        <v>90</v>
      </c>
      <c r="AM25" s="5">
        <f>AVERAGE(AI25:AL25)</f>
        <v>90.41666666666667</v>
      </c>
      <c r="AN25" s="5">
        <f>AM25*50/100</f>
        <v>45.20833333333334</v>
      </c>
      <c r="AO25" s="5">
        <f>AH25+AN25</f>
        <v>95.20833333333334</v>
      </c>
      <c r="AP25" s="59">
        <f>(AO25+AF25)/2</f>
        <v>93.60416666666667</v>
      </c>
      <c r="AQ25" s="37" t="s">
        <v>26</v>
      </c>
      <c r="AR25" s="62" t="s">
        <v>66</v>
      </c>
      <c r="AS25" s="5">
        <v>5</v>
      </c>
    </row>
    <row r="26" spans="1:45" s="5" customFormat="1" ht="12.75">
      <c r="A26" s="37" t="s">
        <v>27</v>
      </c>
      <c r="B26" s="37"/>
      <c r="C26" s="3"/>
      <c r="D26" s="40">
        <v>0</v>
      </c>
      <c r="E26" s="40">
        <v>0</v>
      </c>
      <c r="F26" s="40">
        <v>92</v>
      </c>
      <c r="G26" s="50" t="s">
        <v>9</v>
      </c>
      <c r="H26" s="50" t="s">
        <v>9</v>
      </c>
      <c r="I26" s="40" t="s">
        <v>9</v>
      </c>
      <c r="J26" s="40" t="s">
        <v>9</v>
      </c>
      <c r="K26" s="50" t="s">
        <v>9</v>
      </c>
      <c r="L26" s="50" t="s">
        <v>9</v>
      </c>
      <c r="M26" s="40" t="s">
        <v>9</v>
      </c>
      <c r="N26" s="40"/>
      <c r="O26" s="40"/>
      <c r="P26" s="40"/>
      <c r="Q26" s="40"/>
      <c r="R26" s="40"/>
      <c r="S26" s="45">
        <f t="shared" si="2"/>
        <v>92</v>
      </c>
      <c r="T26" s="26">
        <f t="shared" si="3"/>
        <v>30.666666666666668</v>
      </c>
      <c r="U26" s="26">
        <f t="shared" si="4"/>
        <v>9.2</v>
      </c>
      <c r="V26" s="29">
        <v>90</v>
      </c>
      <c r="W26" s="26">
        <f t="shared" si="5"/>
        <v>18</v>
      </c>
      <c r="X26" s="35">
        <v>100</v>
      </c>
      <c r="Y26" s="26">
        <f t="shared" si="6"/>
        <v>10</v>
      </c>
      <c r="Z26" s="18">
        <v>100</v>
      </c>
      <c r="AA26" s="26">
        <f t="shared" si="0"/>
        <v>40</v>
      </c>
      <c r="AB26" s="12"/>
      <c r="AC26" s="26">
        <f t="shared" si="7"/>
        <v>0</v>
      </c>
      <c r="AD26" s="12"/>
      <c r="AE26" s="26">
        <v>5</v>
      </c>
      <c r="AF26" s="22">
        <f t="shared" si="1"/>
        <v>83</v>
      </c>
      <c r="AH26" s="58">
        <v>42.5</v>
      </c>
      <c r="AI26" s="5">
        <v>50</v>
      </c>
      <c r="AM26" s="59" t="s">
        <v>9</v>
      </c>
      <c r="AN26" s="59">
        <v>50</v>
      </c>
      <c r="AO26" s="5">
        <f>AH26+AN26</f>
        <v>92.5</v>
      </c>
      <c r="AP26" s="59">
        <f>(AO26+AF26)/2</f>
        <v>87.75</v>
      </c>
      <c r="AQ26" s="37" t="s">
        <v>27</v>
      </c>
      <c r="AR26" s="62" t="s">
        <v>68</v>
      </c>
      <c r="AS26" s="5">
        <v>4</v>
      </c>
    </row>
    <row r="27" spans="1:45" s="5" customFormat="1" ht="12.75">
      <c r="A27" s="37" t="s">
        <v>28</v>
      </c>
      <c r="B27" s="37"/>
      <c r="C27" s="3"/>
      <c r="D27" s="40">
        <v>96</v>
      </c>
      <c r="E27" s="40">
        <v>85</v>
      </c>
      <c r="F27" s="40">
        <v>93</v>
      </c>
      <c r="G27" s="50" t="s">
        <v>9</v>
      </c>
      <c r="H27" s="40" t="s">
        <v>9</v>
      </c>
      <c r="I27" s="40" t="s">
        <v>9</v>
      </c>
      <c r="J27" s="40" t="s">
        <v>9</v>
      </c>
      <c r="K27" s="50" t="s">
        <v>9</v>
      </c>
      <c r="L27" s="50" t="s">
        <v>9</v>
      </c>
      <c r="M27" s="50" t="s">
        <v>9</v>
      </c>
      <c r="N27" s="40"/>
      <c r="O27" s="40"/>
      <c r="P27" s="40"/>
      <c r="Q27" s="40"/>
      <c r="R27" s="40"/>
      <c r="S27" s="45">
        <f t="shared" si="2"/>
        <v>274</v>
      </c>
      <c r="T27" s="26">
        <f t="shared" si="3"/>
        <v>91.33333333333333</v>
      </c>
      <c r="U27" s="26">
        <f t="shared" si="4"/>
        <v>27.4</v>
      </c>
      <c r="V27" s="29">
        <v>96</v>
      </c>
      <c r="W27" s="26">
        <f t="shared" si="5"/>
        <v>19.200000000000003</v>
      </c>
      <c r="X27" s="35">
        <v>100</v>
      </c>
      <c r="Y27" s="26">
        <f t="shared" si="6"/>
        <v>10</v>
      </c>
      <c r="Z27" s="18">
        <v>100</v>
      </c>
      <c r="AA27" s="26">
        <f t="shared" si="0"/>
        <v>40</v>
      </c>
      <c r="AB27" s="12"/>
      <c r="AC27" s="26">
        <f t="shared" si="7"/>
        <v>0</v>
      </c>
      <c r="AD27" s="12"/>
      <c r="AE27" s="26">
        <f t="shared" si="8"/>
        <v>0</v>
      </c>
      <c r="AF27" s="22">
        <f t="shared" si="1"/>
        <v>97</v>
      </c>
      <c r="AH27" s="5">
        <v>50</v>
      </c>
      <c r="AI27" s="58">
        <v>50</v>
      </c>
      <c r="AJ27" s="58"/>
      <c r="AO27" s="5">
        <v>100</v>
      </c>
      <c r="AP27" s="59">
        <f>(AO27+AF27)/2</f>
        <v>98.5</v>
      </c>
      <c r="AQ27" s="37" t="s">
        <v>28</v>
      </c>
      <c r="AR27" s="58" t="s">
        <v>66</v>
      </c>
      <c r="AS27" s="62">
        <v>5</v>
      </c>
    </row>
    <row r="28" spans="1:45" s="5" customFormat="1" ht="12.75">
      <c r="A28" s="37" t="s">
        <v>29</v>
      </c>
      <c r="B28" s="37"/>
      <c r="C28" s="4"/>
      <c r="D28" s="40">
        <v>52</v>
      </c>
      <c r="E28" s="40">
        <v>0</v>
      </c>
      <c r="F28" s="40">
        <v>76</v>
      </c>
      <c r="G28" s="40" t="s">
        <v>9</v>
      </c>
      <c r="H28" s="50" t="s">
        <v>9</v>
      </c>
      <c r="I28" s="50" t="s">
        <v>9</v>
      </c>
      <c r="J28" s="40" t="s">
        <v>9</v>
      </c>
      <c r="K28" s="50" t="s">
        <v>9</v>
      </c>
      <c r="L28" s="40" t="s">
        <v>9</v>
      </c>
      <c r="M28" s="50" t="s">
        <v>9</v>
      </c>
      <c r="N28" s="40"/>
      <c r="O28" s="40"/>
      <c r="P28" s="40"/>
      <c r="Q28" s="40"/>
      <c r="R28" s="40"/>
      <c r="S28" s="45">
        <f t="shared" si="2"/>
        <v>128</v>
      </c>
      <c r="T28" s="26">
        <f t="shared" si="3"/>
        <v>42.666666666666664</v>
      </c>
      <c r="U28" s="26">
        <f t="shared" si="4"/>
        <v>12.8</v>
      </c>
      <c r="V28" s="29">
        <v>54</v>
      </c>
      <c r="W28" s="26">
        <f t="shared" si="5"/>
        <v>10.8</v>
      </c>
      <c r="X28" s="35">
        <v>100</v>
      </c>
      <c r="Y28" s="26">
        <f t="shared" si="6"/>
        <v>10</v>
      </c>
      <c r="Z28" s="18">
        <v>100</v>
      </c>
      <c r="AA28" s="26">
        <f t="shared" si="0"/>
        <v>40</v>
      </c>
      <c r="AB28" s="12"/>
      <c r="AC28" s="26">
        <f t="shared" si="7"/>
        <v>0</v>
      </c>
      <c r="AD28" s="12"/>
      <c r="AE28" s="26">
        <v>5</v>
      </c>
      <c r="AF28" s="22">
        <f t="shared" si="1"/>
        <v>79</v>
      </c>
      <c r="AH28" s="58">
        <v>50</v>
      </c>
      <c r="AI28" s="5">
        <v>50</v>
      </c>
      <c r="AN28" s="5">
        <v>50</v>
      </c>
      <c r="AO28" s="5">
        <f>AH28+AN28</f>
        <v>100</v>
      </c>
      <c r="AP28" s="59">
        <f>(AO28+AF28)/2</f>
        <v>89.5</v>
      </c>
      <c r="AQ28" s="37" t="s">
        <v>29</v>
      </c>
      <c r="AR28" s="51" t="s">
        <v>69</v>
      </c>
      <c r="AS28" s="5">
        <v>5</v>
      </c>
    </row>
    <row r="29" spans="1:43" s="5" customFormat="1" ht="12.75">
      <c r="A29" s="37" t="s">
        <v>30</v>
      </c>
      <c r="B29" s="37"/>
      <c r="C29" s="4"/>
      <c r="D29" s="40">
        <v>95</v>
      </c>
      <c r="E29" s="40">
        <v>83</v>
      </c>
      <c r="F29" s="40">
        <v>81</v>
      </c>
      <c r="G29" s="40" t="s">
        <v>9</v>
      </c>
      <c r="H29" s="40" t="s">
        <v>9</v>
      </c>
      <c r="I29" s="50" t="s">
        <v>9</v>
      </c>
      <c r="J29" s="50" t="s">
        <v>9</v>
      </c>
      <c r="K29" s="50" t="s">
        <v>9</v>
      </c>
      <c r="L29" s="40" t="s">
        <v>9</v>
      </c>
      <c r="M29" s="50" t="s">
        <v>9</v>
      </c>
      <c r="N29" s="40"/>
      <c r="O29" s="40"/>
      <c r="P29" s="40"/>
      <c r="Q29" s="40"/>
      <c r="R29" s="40"/>
      <c r="S29" s="45">
        <f t="shared" si="2"/>
        <v>259</v>
      </c>
      <c r="T29" s="26">
        <f t="shared" si="3"/>
        <v>86.33333333333333</v>
      </c>
      <c r="U29" s="26">
        <f t="shared" si="4"/>
        <v>25.9</v>
      </c>
      <c r="V29" s="29">
        <v>95</v>
      </c>
      <c r="W29" s="26">
        <f t="shared" si="5"/>
        <v>19</v>
      </c>
      <c r="X29" s="35">
        <v>100</v>
      </c>
      <c r="Y29" s="26">
        <f t="shared" si="6"/>
        <v>10</v>
      </c>
      <c r="Z29" s="18">
        <v>90</v>
      </c>
      <c r="AA29" s="26">
        <f t="shared" si="0"/>
        <v>36</v>
      </c>
      <c r="AB29" s="12"/>
      <c r="AC29" s="26">
        <f t="shared" si="7"/>
        <v>0</v>
      </c>
      <c r="AD29" s="12"/>
      <c r="AE29" s="26">
        <f t="shared" si="8"/>
        <v>0</v>
      </c>
      <c r="AF29" s="52">
        <f t="shared" si="1"/>
        <v>91</v>
      </c>
      <c r="AP29" s="59"/>
      <c r="AQ29" s="37" t="s">
        <v>30</v>
      </c>
    </row>
    <row r="30" spans="1:45" s="5" customFormat="1" ht="12.75">
      <c r="A30" s="37" t="s">
        <v>31</v>
      </c>
      <c r="B30" s="37"/>
      <c r="C30" s="4" t="s">
        <v>9</v>
      </c>
      <c r="D30" s="40">
        <v>86</v>
      </c>
      <c r="E30" s="40">
        <v>0</v>
      </c>
      <c r="F30" s="40">
        <v>95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5">
        <f t="shared" si="2"/>
        <v>181</v>
      </c>
      <c r="T30" s="26">
        <f t="shared" si="3"/>
        <v>60.333333333333336</v>
      </c>
      <c r="U30" s="26">
        <f t="shared" si="4"/>
        <v>18.1</v>
      </c>
      <c r="V30" s="29">
        <v>75</v>
      </c>
      <c r="W30" s="26">
        <f t="shared" si="5"/>
        <v>15</v>
      </c>
      <c r="X30" s="35">
        <v>100</v>
      </c>
      <c r="Y30" s="26">
        <f t="shared" si="6"/>
        <v>10</v>
      </c>
      <c r="Z30" s="18">
        <v>95</v>
      </c>
      <c r="AA30" s="26">
        <f t="shared" si="0"/>
        <v>38</v>
      </c>
      <c r="AB30" s="12"/>
      <c r="AC30" s="26">
        <f t="shared" si="7"/>
        <v>0</v>
      </c>
      <c r="AD30" s="12"/>
      <c r="AE30" s="26">
        <v>5</v>
      </c>
      <c r="AF30" s="22">
        <f t="shared" si="1"/>
        <v>87</v>
      </c>
      <c r="AH30" s="58">
        <v>50</v>
      </c>
      <c r="AI30" s="5">
        <v>50</v>
      </c>
      <c r="AN30" s="5">
        <v>50</v>
      </c>
      <c r="AO30" s="5">
        <f>AH30+AN30</f>
        <v>100</v>
      </c>
      <c r="AP30" s="59">
        <f>(AO30+AF30)/2</f>
        <v>93.5</v>
      </c>
      <c r="AQ30" s="37" t="s">
        <v>31</v>
      </c>
      <c r="AR30" s="62" t="s">
        <v>66</v>
      </c>
      <c r="AS30" s="58">
        <v>5</v>
      </c>
    </row>
    <row r="31" spans="1:45" ht="12.75">
      <c r="A31" s="37" t="s">
        <v>49</v>
      </c>
      <c r="B31" s="37" t="s">
        <v>9</v>
      </c>
      <c r="C31" s="4"/>
      <c r="D31" s="40">
        <v>71</v>
      </c>
      <c r="E31" s="40">
        <v>81</v>
      </c>
      <c r="F31" s="40">
        <v>73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5">
        <f t="shared" si="2"/>
        <v>225</v>
      </c>
      <c r="T31" s="26">
        <f t="shared" si="3"/>
        <v>75</v>
      </c>
      <c r="U31" s="26">
        <f t="shared" si="4"/>
        <v>22.5</v>
      </c>
      <c r="V31" s="29">
        <v>85</v>
      </c>
      <c r="W31" s="26">
        <f t="shared" si="5"/>
        <v>17</v>
      </c>
      <c r="X31" s="35">
        <v>100</v>
      </c>
      <c r="Y31" s="26">
        <f t="shared" si="6"/>
        <v>10</v>
      </c>
      <c r="Z31" s="18">
        <v>95</v>
      </c>
      <c r="AA31" s="26">
        <f t="shared" si="0"/>
        <v>38</v>
      </c>
      <c r="AB31" s="12"/>
      <c r="AC31" s="26">
        <f t="shared" si="7"/>
        <v>0</v>
      </c>
      <c r="AD31" s="12"/>
      <c r="AE31" s="26">
        <v>5</v>
      </c>
      <c r="AF31" s="22">
        <f t="shared" si="1"/>
        <v>93</v>
      </c>
      <c r="AH31" s="58">
        <v>40</v>
      </c>
      <c r="AI31">
        <v>50</v>
      </c>
      <c r="AN31" s="58">
        <v>50</v>
      </c>
      <c r="AO31">
        <f>AH31+AN31</f>
        <v>90</v>
      </c>
      <c r="AP31">
        <f>(AO31+AF31)/2</f>
        <v>91.5</v>
      </c>
      <c r="AQ31" s="37" t="s">
        <v>49</v>
      </c>
      <c r="AR31" s="62" t="s">
        <v>66</v>
      </c>
      <c r="AS31" s="58">
        <v>5</v>
      </c>
    </row>
    <row r="32" spans="1:43" ht="12.75">
      <c r="A32" s="37" t="s">
        <v>32</v>
      </c>
      <c r="B32" s="37"/>
      <c r="C32" s="4"/>
      <c r="D32" s="40">
        <v>85</v>
      </c>
      <c r="E32" s="40">
        <v>77</v>
      </c>
      <c r="F32" s="40">
        <v>56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5">
        <f t="shared" si="2"/>
        <v>218</v>
      </c>
      <c r="T32" s="26">
        <f t="shared" si="3"/>
        <v>72.66666666666667</v>
      </c>
      <c r="U32" s="26">
        <f t="shared" si="4"/>
        <v>21.8</v>
      </c>
      <c r="V32" s="29">
        <v>58</v>
      </c>
      <c r="W32" s="26">
        <f t="shared" si="5"/>
        <v>11.600000000000001</v>
      </c>
      <c r="X32" s="35">
        <v>90</v>
      </c>
      <c r="Y32" s="26">
        <f t="shared" si="6"/>
        <v>9</v>
      </c>
      <c r="Z32" s="18">
        <v>95</v>
      </c>
      <c r="AA32" s="26">
        <f t="shared" si="0"/>
        <v>38</v>
      </c>
      <c r="AB32" s="12"/>
      <c r="AC32" s="26">
        <f t="shared" si="7"/>
        <v>0</v>
      </c>
      <c r="AD32" s="12"/>
      <c r="AE32" s="26">
        <f t="shared" si="8"/>
        <v>0</v>
      </c>
      <c r="AF32" s="22">
        <f t="shared" si="1"/>
        <v>81</v>
      </c>
      <c r="AQ32" s="37" t="s">
        <v>32</v>
      </c>
    </row>
    <row r="33" spans="1:43" ht="12.75">
      <c r="A33" s="37" t="s">
        <v>33</v>
      </c>
      <c r="B33" s="37"/>
      <c r="C33" s="4"/>
      <c r="D33" s="40">
        <v>90</v>
      </c>
      <c r="E33" s="40">
        <v>72</v>
      </c>
      <c r="F33" s="40">
        <v>90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5">
        <f t="shared" si="2"/>
        <v>252</v>
      </c>
      <c r="T33" s="26">
        <f t="shared" si="3"/>
        <v>84</v>
      </c>
      <c r="U33" s="26">
        <f t="shared" si="4"/>
        <v>25.2</v>
      </c>
      <c r="V33" s="29">
        <v>0</v>
      </c>
      <c r="W33" s="26">
        <f t="shared" si="5"/>
        <v>0</v>
      </c>
      <c r="X33" s="35">
        <v>0</v>
      </c>
      <c r="Y33" s="26">
        <f t="shared" si="6"/>
        <v>0</v>
      </c>
      <c r="Z33" s="18">
        <v>95</v>
      </c>
      <c r="AA33" s="26">
        <f t="shared" si="0"/>
        <v>38</v>
      </c>
      <c r="AB33" s="12"/>
      <c r="AC33" s="26">
        <f t="shared" si="7"/>
        <v>0</v>
      </c>
      <c r="AD33" s="12"/>
      <c r="AE33" s="26">
        <f t="shared" si="8"/>
        <v>0</v>
      </c>
      <c r="AF33" s="22">
        <f t="shared" si="1"/>
        <v>64</v>
      </c>
      <c r="AQ33" s="37" t="s">
        <v>33</v>
      </c>
    </row>
    <row r="34" spans="1:45" ht="12.75">
      <c r="A34" s="37" t="s">
        <v>34</v>
      </c>
      <c r="B34" s="37"/>
      <c r="C34" s="4"/>
      <c r="D34" s="40">
        <v>0</v>
      </c>
      <c r="E34" s="40">
        <v>66</v>
      </c>
      <c r="F34" s="40">
        <v>89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5">
        <f t="shared" si="2"/>
        <v>155</v>
      </c>
      <c r="T34" s="26">
        <f t="shared" si="3"/>
        <v>51.666666666666664</v>
      </c>
      <c r="U34" s="26">
        <f t="shared" si="4"/>
        <v>15.5</v>
      </c>
      <c r="V34" s="29">
        <v>92</v>
      </c>
      <c r="W34" s="26">
        <f t="shared" si="5"/>
        <v>18.400000000000002</v>
      </c>
      <c r="X34" s="35">
        <v>100</v>
      </c>
      <c r="Y34" s="26">
        <f t="shared" si="6"/>
        <v>10</v>
      </c>
      <c r="Z34" s="18">
        <v>90</v>
      </c>
      <c r="AA34" s="26">
        <f t="shared" si="0"/>
        <v>36</v>
      </c>
      <c r="AB34" s="12"/>
      <c r="AC34" s="26">
        <f t="shared" si="7"/>
        <v>0</v>
      </c>
      <c r="AD34" s="12"/>
      <c r="AE34" s="26">
        <f t="shared" si="8"/>
        <v>0</v>
      </c>
      <c r="AF34" s="22">
        <f t="shared" si="1"/>
        <v>80</v>
      </c>
      <c r="AH34">
        <v>50</v>
      </c>
      <c r="AI34">
        <v>45</v>
      </c>
      <c r="AN34">
        <v>50</v>
      </c>
      <c r="AO34">
        <f>AH34+AN34</f>
        <v>100</v>
      </c>
      <c r="AP34">
        <f>(AO34+AF34)/2</f>
        <v>90</v>
      </c>
      <c r="AQ34" s="37" t="s">
        <v>34</v>
      </c>
      <c r="AR34" s="2" t="s">
        <v>66</v>
      </c>
      <c r="AS34">
        <v>5</v>
      </c>
    </row>
    <row r="35" spans="1:43" ht="12.75">
      <c r="A35" s="37" t="s">
        <v>35</v>
      </c>
      <c r="B35" s="37"/>
      <c r="C35" s="4"/>
      <c r="D35" s="40">
        <v>92</v>
      </c>
      <c r="E35" s="40">
        <v>89</v>
      </c>
      <c r="F35" s="40">
        <v>90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5">
        <f t="shared" si="2"/>
        <v>271</v>
      </c>
      <c r="T35" s="26">
        <f t="shared" si="3"/>
        <v>90.33333333333333</v>
      </c>
      <c r="U35" s="26">
        <f t="shared" si="4"/>
        <v>27.1</v>
      </c>
      <c r="V35" s="29">
        <v>75</v>
      </c>
      <c r="W35" s="26">
        <f t="shared" si="5"/>
        <v>15</v>
      </c>
      <c r="X35" s="35">
        <v>100</v>
      </c>
      <c r="Y35" s="26">
        <f t="shared" si="6"/>
        <v>10</v>
      </c>
      <c r="Z35" s="18">
        <v>90</v>
      </c>
      <c r="AA35" s="26">
        <f t="shared" si="0"/>
        <v>36</v>
      </c>
      <c r="AB35" s="12"/>
      <c r="AC35" s="26">
        <f t="shared" si="7"/>
        <v>0</v>
      </c>
      <c r="AD35" s="12"/>
      <c r="AE35" s="26">
        <f t="shared" si="8"/>
        <v>0</v>
      </c>
      <c r="AF35" s="52">
        <f t="shared" si="1"/>
        <v>89</v>
      </c>
      <c r="AQ35" s="37" t="s">
        <v>35</v>
      </c>
    </row>
    <row r="36" spans="1:45" ht="12.75">
      <c r="A36" s="37" t="s">
        <v>44</v>
      </c>
      <c r="B36" s="37"/>
      <c r="C36" s="4"/>
      <c r="D36" s="40">
        <v>88</v>
      </c>
      <c r="E36" s="40">
        <v>79</v>
      </c>
      <c r="F36" s="40">
        <v>91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5">
        <f t="shared" si="2"/>
        <v>258</v>
      </c>
      <c r="T36" s="26">
        <f t="shared" si="3"/>
        <v>86</v>
      </c>
      <c r="U36" s="26">
        <f t="shared" si="4"/>
        <v>25.8</v>
      </c>
      <c r="V36" s="38">
        <v>69</v>
      </c>
      <c r="W36" s="26">
        <f t="shared" si="5"/>
        <v>13.8</v>
      </c>
      <c r="X36" s="53">
        <v>100</v>
      </c>
      <c r="Y36" s="26">
        <f>Z36*$X$10</f>
        <v>10</v>
      </c>
      <c r="Z36" s="38">
        <v>100</v>
      </c>
      <c r="AA36" s="26">
        <f t="shared" si="0"/>
        <v>40</v>
      </c>
      <c r="AB36" s="12"/>
      <c r="AC36" s="26">
        <f t="shared" si="7"/>
        <v>0</v>
      </c>
      <c r="AD36" s="12"/>
      <c r="AE36" s="26">
        <f t="shared" si="8"/>
        <v>0</v>
      </c>
      <c r="AF36" s="52">
        <f t="shared" si="1"/>
        <v>90</v>
      </c>
      <c r="AG36">
        <v>70</v>
      </c>
      <c r="AH36">
        <v>50</v>
      </c>
      <c r="AI36">
        <v>90</v>
      </c>
      <c r="AJ36">
        <f>(AG36*100)/80</f>
        <v>87.5</v>
      </c>
      <c r="AL36">
        <v>93</v>
      </c>
      <c r="AM36">
        <f>AVERAGE(AI36:AL36)</f>
        <v>90.16666666666667</v>
      </c>
      <c r="AN36">
        <f>AM36*50/100</f>
        <v>45.08333333333334</v>
      </c>
      <c r="AO36">
        <f>AH36+AN36</f>
        <v>95.08333333333334</v>
      </c>
      <c r="AP36">
        <f>(AO36+AF36)/2</f>
        <v>92.54166666666667</v>
      </c>
      <c r="AQ36" s="37" t="s">
        <v>44</v>
      </c>
      <c r="AR36" s="2" t="s">
        <v>66</v>
      </c>
      <c r="AS36">
        <v>5</v>
      </c>
    </row>
    <row r="37" spans="1:45" ht="12.75">
      <c r="A37" s="37" t="s">
        <v>45</v>
      </c>
      <c r="B37" s="37"/>
      <c r="C37" s="4"/>
      <c r="D37" s="40">
        <v>90</v>
      </c>
      <c r="E37" s="40">
        <v>0</v>
      </c>
      <c r="F37" s="40">
        <v>72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5">
        <f t="shared" si="2"/>
        <v>162</v>
      </c>
      <c r="T37" s="26">
        <f t="shared" si="3"/>
        <v>54</v>
      </c>
      <c r="U37" s="26">
        <f t="shared" si="4"/>
        <v>16.2</v>
      </c>
      <c r="V37" s="38">
        <v>0</v>
      </c>
      <c r="W37" s="26">
        <f t="shared" si="5"/>
        <v>0</v>
      </c>
      <c r="X37" s="53">
        <v>100</v>
      </c>
      <c r="Y37" s="26">
        <f>Z37*$X$10</f>
        <v>9.5</v>
      </c>
      <c r="Z37" s="38">
        <v>95</v>
      </c>
      <c r="AA37" s="26">
        <f t="shared" si="0"/>
        <v>38</v>
      </c>
      <c r="AB37" s="12"/>
      <c r="AC37" s="26">
        <f t="shared" si="7"/>
        <v>0</v>
      </c>
      <c r="AD37" s="12"/>
      <c r="AE37" s="26">
        <v>5</v>
      </c>
      <c r="AF37" s="22">
        <f t="shared" si="1"/>
        <v>69</v>
      </c>
      <c r="AH37">
        <v>42.5</v>
      </c>
      <c r="AI37">
        <v>50</v>
      </c>
      <c r="AN37">
        <v>50</v>
      </c>
      <c r="AO37">
        <f>AH37+AN37</f>
        <v>92.5</v>
      </c>
      <c r="AP37">
        <f>(AO37+AF37)/2</f>
        <v>80.75</v>
      </c>
      <c r="AQ37" s="37" t="s">
        <v>45</v>
      </c>
      <c r="AR37" s="2" t="s">
        <v>68</v>
      </c>
      <c r="AS37">
        <v>4</v>
      </c>
    </row>
    <row r="38" spans="1:45" ht="12.75">
      <c r="A38" s="37" t="s">
        <v>46</v>
      </c>
      <c r="B38" s="37"/>
      <c r="C38" s="4"/>
      <c r="D38" s="40">
        <v>61</v>
      </c>
      <c r="E38" s="40">
        <v>81</v>
      </c>
      <c r="F38" s="40">
        <v>77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5">
        <f t="shared" si="2"/>
        <v>219</v>
      </c>
      <c r="T38" s="26">
        <f t="shared" si="3"/>
        <v>73</v>
      </c>
      <c r="U38" s="26">
        <f t="shared" si="4"/>
        <v>21.9</v>
      </c>
      <c r="V38" s="38">
        <v>71</v>
      </c>
      <c r="W38" s="26">
        <f t="shared" si="5"/>
        <v>14.200000000000001</v>
      </c>
      <c r="X38" s="53">
        <v>95</v>
      </c>
      <c r="Y38" s="26">
        <f>Z38*$X$10</f>
        <v>9.5</v>
      </c>
      <c r="Z38" s="38">
        <v>95</v>
      </c>
      <c r="AA38" s="26">
        <f t="shared" si="0"/>
        <v>38</v>
      </c>
      <c r="AB38" s="12"/>
      <c r="AC38" s="26">
        <f t="shared" si="7"/>
        <v>0</v>
      </c>
      <c r="AD38" s="12"/>
      <c r="AE38" s="26">
        <v>5</v>
      </c>
      <c r="AF38" s="22">
        <f t="shared" si="1"/>
        <v>89</v>
      </c>
      <c r="AH38">
        <v>42.5</v>
      </c>
      <c r="AI38">
        <v>50</v>
      </c>
      <c r="AN38">
        <v>50</v>
      </c>
      <c r="AO38">
        <f>AH38+AN38</f>
        <v>92.5</v>
      </c>
      <c r="AP38">
        <f>(AO38+AF38)/2</f>
        <v>90.75</v>
      </c>
      <c r="AQ38" s="37" t="s">
        <v>46</v>
      </c>
      <c r="AR38" s="2" t="s">
        <v>66</v>
      </c>
      <c r="AS38">
        <v>5</v>
      </c>
    </row>
    <row r="39" spans="1:45" ht="12.75">
      <c r="A39" s="37" t="s">
        <v>47</v>
      </c>
      <c r="B39" s="37"/>
      <c r="C39" s="4"/>
      <c r="D39" s="40">
        <v>60</v>
      </c>
      <c r="E39" s="40">
        <v>74</v>
      </c>
      <c r="F39" s="40">
        <v>78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5">
        <f t="shared" si="2"/>
        <v>212</v>
      </c>
      <c r="T39" s="26">
        <f t="shared" si="3"/>
        <v>70.66666666666667</v>
      </c>
      <c r="U39" s="26">
        <f t="shared" si="4"/>
        <v>21.2</v>
      </c>
      <c r="V39" s="38">
        <v>75</v>
      </c>
      <c r="W39" s="26">
        <f t="shared" si="5"/>
        <v>15</v>
      </c>
      <c r="X39" s="53">
        <v>90</v>
      </c>
      <c r="Y39" s="26">
        <f>Z39*$X$10</f>
        <v>8</v>
      </c>
      <c r="Z39" s="38">
        <v>80</v>
      </c>
      <c r="AA39" s="26">
        <f t="shared" si="0"/>
        <v>32</v>
      </c>
      <c r="AB39" s="12"/>
      <c r="AC39" s="26">
        <f t="shared" si="7"/>
        <v>0</v>
      </c>
      <c r="AD39" s="12"/>
      <c r="AE39" s="26">
        <f t="shared" si="8"/>
        <v>0</v>
      </c>
      <c r="AF39" s="22">
        <f t="shared" si="1"/>
        <v>77</v>
      </c>
      <c r="AH39">
        <v>45</v>
      </c>
      <c r="AO39">
        <f>AH39+AN39</f>
        <v>45</v>
      </c>
      <c r="AP39">
        <f>(AO39+AF39)/2</f>
        <v>61</v>
      </c>
      <c r="AQ39" s="37" t="s">
        <v>47</v>
      </c>
      <c r="AR39" s="2" t="s">
        <v>67</v>
      </c>
      <c r="AS39" s="2" t="s">
        <v>70</v>
      </c>
    </row>
    <row r="40" spans="1:43" ht="12.75">
      <c r="A40" s="37" t="s">
        <v>48</v>
      </c>
      <c r="B40" s="37"/>
      <c r="C40" s="4"/>
      <c r="D40" s="40">
        <v>47</v>
      </c>
      <c r="E40" s="40">
        <v>31</v>
      </c>
      <c r="F40" s="40">
        <v>60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5">
        <f t="shared" si="2"/>
        <v>138</v>
      </c>
      <c r="T40" s="26">
        <f t="shared" si="3"/>
        <v>46</v>
      </c>
      <c r="U40" s="26">
        <f t="shared" si="4"/>
        <v>13.8</v>
      </c>
      <c r="V40" s="38">
        <v>53</v>
      </c>
      <c r="W40" s="26">
        <f t="shared" si="5"/>
        <v>10.600000000000001</v>
      </c>
      <c r="X40" s="53">
        <v>95</v>
      </c>
      <c r="Y40" s="26">
        <f>Z40*$X$10</f>
        <v>8</v>
      </c>
      <c r="Z40" s="38">
        <v>80</v>
      </c>
      <c r="AA40" s="26">
        <f t="shared" si="0"/>
        <v>32</v>
      </c>
      <c r="AB40" s="12"/>
      <c r="AC40" s="26">
        <f t="shared" si="7"/>
        <v>0</v>
      </c>
      <c r="AD40" s="12"/>
      <c r="AE40" s="26">
        <f t="shared" si="8"/>
        <v>0</v>
      </c>
      <c r="AF40" s="22">
        <f t="shared" si="1"/>
        <v>65</v>
      </c>
      <c r="AQ40" s="37" t="s">
        <v>48</v>
      </c>
    </row>
    <row r="41" spans="1:32" ht="12.75">
      <c r="A41" s="37"/>
      <c r="B41" s="37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5"/>
      <c r="T41" s="26"/>
      <c r="U41" s="26"/>
      <c r="V41" s="38"/>
      <c r="W41" s="26"/>
      <c r="X41" s="53"/>
      <c r="Y41" s="26"/>
      <c r="Z41" s="38"/>
      <c r="AA41" s="26"/>
      <c r="AB41" s="12"/>
      <c r="AC41" s="26"/>
      <c r="AD41" s="12"/>
      <c r="AE41" s="26"/>
      <c r="AF41" s="22"/>
    </row>
    <row r="42" spans="1:43" ht="12.75">
      <c r="A42" s="37"/>
      <c r="B42" s="37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5"/>
      <c r="T42" s="26">
        <f t="shared" si="3"/>
        <v>0</v>
      </c>
      <c r="U42" s="26">
        <f t="shared" si="4"/>
        <v>0</v>
      </c>
      <c r="V42" s="38"/>
      <c r="W42" s="26"/>
      <c r="X42" s="38"/>
      <c r="Y42" s="26"/>
      <c r="Z42" s="18"/>
      <c r="AA42" s="26">
        <f t="shared" si="0"/>
        <v>0</v>
      </c>
      <c r="AB42" s="12"/>
      <c r="AC42" s="26">
        <f t="shared" si="7"/>
        <v>0</v>
      </c>
      <c r="AD42" s="12"/>
      <c r="AE42" s="26">
        <f t="shared" si="8"/>
        <v>0</v>
      </c>
      <c r="AF42" s="22">
        <f t="shared" si="1"/>
        <v>0</v>
      </c>
      <c r="AQ42" s="63" t="s">
        <v>71</v>
      </c>
    </row>
    <row r="43" spans="1:32" ht="12.75">
      <c r="A43" s="37"/>
      <c r="B43" s="37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5"/>
      <c r="T43" s="26">
        <f t="shared" si="3"/>
        <v>0</v>
      </c>
      <c r="U43" s="26">
        <f t="shared" si="4"/>
        <v>0</v>
      </c>
      <c r="V43" s="38"/>
      <c r="W43" s="26"/>
      <c r="X43" s="38"/>
      <c r="Y43" s="26"/>
      <c r="Z43" s="18"/>
      <c r="AA43" s="26">
        <f t="shared" si="0"/>
        <v>0</v>
      </c>
      <c r="AB43" s="12"/>
      <c r="AC43" s="26">
        <f t="shared" si="7"/>
        <v>0</v>
      </c>
      <c r="AD43" s="12"/>
      <c r="AE43" s="26">
        <f t="shared" si="8"/>
        <v>0</v>
      </c>
      <c r="AF43" s="22">
        <f t="shared" si="1"/>
        <v>0</v>
      </c>
    </row>
    <row r="44" spans="1:32" ht="12.75">
      <c r="A44" s="37"/>
      <c r="B44" s="37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5"/>
      <c r="T44" s="26">
        <f t="shared" si="3"/>
        <v>0</v>
      </c>
      <c r="U44" s="26">
        <f t="shared" si="4"/>
        <v>0</v>
      </c>
      <c r="V44" s="38"/>
      <c r="W44" s="26"/>
      <c r="X44" s="38"/>
      <c r="Y44" s="26"/>
      <c r="Z44" s="18"/>
      <c r="AA44" s="26"/>
      <c r="AB44" s="12"/>
      <c r="AC44" s="26"/>
      <c r="AD44" s="12"/>
      <c r="AE44" s="26"/>
      <c r="AF44" s="22"/>
    </row>
    <row r="45" spans="1:32" ht="12.75">
      <c r="A45" s="37" t="s">
        <v>37</v>
      </c>
      <c r="B45" s="37"/>
      <c r="C45" s="4"/>
      <c r="D45" s="40">
        <f>AVERAGE(D13:D44)</f>
        <v>74</v>
      </c>
      <c r="E45" s="40">
        <f aca="true" t="shared" si="9" ref="E45:AF45">AVERAGE(E13:E44)</f>
        <v>65.53846153846153</v>
      </c>
      <c r="F45" s="40">
        <f t="shared" si="9"/>
        <v>79.34615384615384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5">
        <f t="shared" si="9"/>
        <v>218.8846153846154</v>
      </c>
      <c r="T45" s="26">
        <f t="shared" si="9"/>
        <v>65.41379310344827</v>
      </c>
      <c r="U45" s="26">
        <f t="shared" si="9"/>
        <v>19.624137931034483</v>
      </c>
      <c r="V45" s="11">
        <f t="shared" si="9"/>
        <v>71.61538461538461</v>
      </c>
      <c r="W45" s="26">
        <f t="shared" si="9"/>
        <v>14.323076923076924</v>
      </c>
      <c r="X45" s="39">
        <f t="shared" si="9"/>
        <v>94.23076923076923</v>
      </c>
      <c r="Y45" s="26">
        <f t="shared" si="9"/>
        <v>9.307692307692308</v>
      </c>
      <c r="Z45" s="18">
        <f t="shared" si="9"/>
        <v>94.61538461538461</v>
      </c>
      <c r="AA45" s="26">
        <f t="shared" si="9"/>
        <v>35.142857142857146</v>
      </c>
      <c r="AB45" s="12" t="s">
        <v>9</v>
      </c>
      <c r="AC45" s="26">
        <f t="shared" si="9"/>
        <v>0</v>
      </c>
      <c r="AD45" s="12" t="s">
        <v>9</v>
      </c>
      <c r="AE45" s="26">
        <f t="shared" si="9"/>
        <v>1.25</v>
      </c>
      <c r="AF45" s="22">
        <f t="shared" si="9"/>
        <v>79.17857142857143</v>
      </c>
    </row>
    <row r="46" spans="1:32" ht="12.75">
      <c r="A46" s="37"/>
      <c r="B46" s="37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5"/>
      <c r="T46" s="26"/>
      <c r="U46" s="26"/>
      <c r="V46" s="11"/>
      <c r="W46" s="26"/>
      <c r="X46" s="39"/>
      <c r="Y46" s="26"/>
      <c r="Z46" s="18"/>
      <c r="AA46" s="26"/>
      <c r="AB46" s="12"/>
      <c r="AC46" s="26"/>
      <c r="AD46" s="12"/>
      <c r="AE46" s="26"/>
      <c r="AF46" s="22"/>
    </row>
    <row r="48" ht="12.75">
      <c r="A48" s="2" t="s">
        <v>38</v>
      </c>
    </row>
    <row r="49" ht="12.75">
      <c r="A49" s="2" t="s">
        <v>39</v>
      </c>
    </row>
    <row r="50" ht="12.75">
      <c r="A50" s="51" t="s">
        <v>40</v>
      </c>
    </row>
    <row r="51" ht="12.75">
      <c r="A51" s="51" t="s">
        <v>41</v>
      </c>
    </row>
    <row r="52" ht="12.75">
      <c r="A52" s="51" t="s">
        <v>42</v>
      </c>
    </row>
    <row r="54" ht="12.75">
      <c r="A54" s="2" t="s">
        <v>50</v>
      </c>
    </row>
  </sheetData>
  <sheetProtection/>
  <printOptions/>
  <pageMargins left="0" right="0" top="1" bottom="1" header="0.5" footer="0.5"/>
  <pageSetup fitToHeight="1" fitToWidth="1" horizontalDpi="600" verticalDpi="600" orientation="landscape" scale="62" r:id="rId1"/>
  <headerFooter alignWithMargins="0">
    <oddFooter>&amp;L&amp;9VERSION: GRATT-W2009-1&amp;R&amp;9PAGE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ACHMED H. NUNES</dc:creator>
  <cp:keywords/>
  <dc:description/>
  <cp:lastModifiedBy>Natalia Volodina</cp:lastModifiedBy>
  <cp:lastPrinted>2009-03-12T19:01:16Z</cp:lastPrinted>
  <dcterms:created xsi:type="dcterms:W3CDTF">2006-09-06T21:27:19Z</dcterms:created>
  <dcterms:modified xsi:type="dcterms:W3CDTF">2011-05-28T16:52:11Z</dcterms:modified>
  <cp:category/>
  <cp:version/>
  <cp:contentType/>
  <cp:contentStatus/>
</cp:coreProperties>
</file>